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0" yWindow="0" windowWidth="21840" windowHeight="12105" tabRatio="808" firstSheet="8" activeTab="11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usluge_prema_OS" sheetId="220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160" r:id="rId17"/>
    <sheet name="Implantati" sheetId="161" r:id="rId18"/>
    <sheet name="Sanitet.mat" sheetId="162" r:id="rId19"/>
    <sheet name="Reagensi" sheetId="224" r:id="rId20"/>
    <sheet name="Liste.čekanja" sheetId="200" r:id="rId21"/>
    <sheet name="fizikala medicina" sheetId="226" r:id="rId22"/>
    <sheet name="b.o.dani" sheetId="229" r:id="rId23"/>
    <sheet name="sanitet prevoz" sheetId="230" r:id="rId24"/>
    <sheet name="statistika" sheetId="232" r:id="rId25"/>
    <sheet name="dijetetika" sheetId="235" r:id="rId26"/>
    <sheet name="Sheet4" sheetId="236" r:id="rId27"/>
  </sheets>
  <externalReferences>
    <externalReference r:id="rId28"/>
    <externalReference r:id="rId29"/>
    <externalReference r:id="rId30"/>
    <externalReference r:id="rId31"/>
  </externalReferences>
  <definedNames>
    <definedName name="____W.O.R.K.B.O.O.K..C.O.N.T.E.N.T.S____" localSheetId="13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0">#REF!</definedName>
    <definedName name="____W.O.R.K.B.O.O.K..C.O.N.T.E.N.T.S____">#REF!</definedName>
    <definedName name="_xlnm._FilterDatabase" localSheetId="10" hidden="1">usluge_prema_OS!$A$6:$K$43</definedName>
    <definedName name="DSG_popunjeno">"#ref!"</definedName>
    <definedName name="_xlnm.Print_Area" localSheetId="4">Kadar.nem.!$A$1:$I$23</definedName>
    <definedName name="_xlnm.Print_Area" localSheetId="5">'Kadar.zbirno '!$A$1:$K$23</definedName>
    <definedName name="_xlnm.Print_Area" localSheetId="15">Krv!$A$1:$H$45</definedName>
    <definedName name="_xlnm.Print_Area" localSheetId="16">Lekovi!$A$1:$K$39</definedName>
    <definedName name="_xlnm.Print_Area" localSheetId="20">Liste.čekanja!$A$1:$I$36</definedName>
    <definedName name="_xlnm.Print_Area" localSheetId="9">Neonatologija!$A$1:$F$12</definedName>
    <definedName name="_xlnm.Print_Area" localSheetId="19">Reagensi!$A$1:$G$10</definedName>
    <definedName name="_xlnm.Print_Area" localSheetId="18">Sanitet.mat!$A$1:$G$12</definedName>
    <definedName name="_xlnm.Print_Area" localSheetId="10">usluge_prema_OS!$A$1:$J$3352</definedName>
    <definedName name="_xlnm.Print_Titles" localSheetId="17">Implantati!$5:$7</definedName>
    <definedName name="_xlnm.Print_Titles" localSheetId="3">Kadar.zaj.med.del.!$A:$A</definedName>
    <definedName name="_xlnm.Print_Titles" localSheetId="16">Lekovi!$5:$7</definedName>
    <definedName name="_xlnm.Print_Titles" localSheetId="20">Liste.čekanja!$1:$6</definedName>
    <definedName name="y">#REF!</definedName>
  </definedNames>
  <calcPr calcId="124519"/>
  <pivotCaches>
    <pivotCache cacheId="0" r:id="rId32"/>
  </pivotCaches>
</workbook>
</file>

<file path=xl/calcChain.xml><?xml version="1.0" encoding="utf-8"?>
<calcChain xmlns="http://schemas.openxmlformats.org/spreadsheetml/2006/main">
  <c r="F655" i="220"/>
  <c r="G655"/>
  <c r="H655"/>
  <c r="J3004"/>
  <c r="I3004"/>
  <c r="H3004"/>
  <c r="G3004"/>
  <c r="F3004"/>
  <c r="E3004"/>
  <c r="E3005"/>
  <c r="J2772"/>
  <c r="I2772"/>
  <c r="J2771"/>
  <c r="I2771"/>
  <c r="H3005"/>
  <c r="E3349"/>
  <c r="I2970"/>
  <c r="J2970"/>
  <c r="I2971"/>
  <c r="J2971"/>
  <c r="I2972"/>
  <c r="J2972"/>
  <c r="I2973"/>
  <c r="J2973"/>
  <c r="E2974"/>
  <c r="F2974"/>
  <c r="G2974"/>
  <c r="H2974"/>
  <c r="I2974"/>
  <c r="J2974"/>
  <c r="I2975"/>
  <c r="J2975"/>
  <c r="I2976"/>
  <c r="J2976"/>
  <c r="I2977"/>
  <c r="J2977"/>
  <c r="I2978"/>
  <c r="J2978"/>
  <c r="I2979"/>
  <c r="J2979"/>
  <c r="I2990"/>
  <c r="J2990"/>
  <c r="I2991"/>
  <c r="J2991"/>
  <c r="I2992"/>
  <c r="J2992"/>
  <c r="I2993"/>
  <c r="J2993"/>
  <c r="I2994"/>
  <c r="J2994"/>
  <c r="I2995"/>
  <c r="J2995"/>
  <c r="I2996"/>
  <c r="J2996"/>
  <c r="I2997"/>
  <c r="J2997"/>
  <c r="I2998"/>
  <c r="J2998"/>
  <c r="I2999"/>
  <c r="J2999"/>
  <c r="I3000"/>
  <c r="J3000"/>
  <c r="I3001"/>
  <c r="J3001"/>
  <c r="I3002"/>
  <c r="J3002"/>
  <c r="I3003"/>
  <c r="J3003"/>
  <c r="I2980"/>
  <c r="J2980"/>
  <c r="I2981"/>
  <c r="J2981"/>
  <c r="I2982"/>
  <c r="J2982"/>
  <c r="I2983"/>
  <c r="J2983"/>
  <c r="I2984"/>
  <c r="J2984"/>
  <c r="I2985"/>
  <c r="J2985"/>
  <c r="I2986"/>
  <c r="J2986"/>
  <c r="I2987"/>
  <c r="J2987"/>
  <c r="I2988"/>
  <c r="J2988"/>
  <c r="I2989"/>
  <c r="J2989"/>
  <c r="E2646"/>
  <c r="E2644" s="1"/>
  <c r="F2646"/>
  <c r="F2644" s="1"/>
  <c r="G2646"/>
  <c r="G2644" s="1"/>
  <c r="H2646"/>
  <c r="H2644" s="1"/>
  <c r="I2647"/>
  <c r="J2647"/>
  <c r="I2648"/>
  <c r="J2648"/>
  <c r="I2649"/>
  <c r="J2649"/>
  <c r="I2650"/>
  <c r="J2650"/>
  <c r="I2651"/>
  <c r="J2651"/>
  <c r="I2652"/>
  <c r="J2652"/>
  <c r="I2653"/>
  <c r="J2653"/>
  <c r="I2654"/>
  <c r="J2654"/>
  <c r="I2655"/>
  <c r="J2655"/>
  <c r="I2656"/>
  <c r="J2656"/>
  <c r="I2657"/>
  <c r="J2657"/>
  <c r="I2658"/>
  <c r="J2658"/>
  <c r="I2659"/>
  <c r="J2659"/>
  <c r="I2660"/>
  <c r="J2660"/>
  <c r="I2661"/>
  <c r="J2661"/>
  <c r="I2662"/>
  <c r="J2662"/>
  <c r="I2663"/>
  <c r="J2663"/>
  <c r="I2664"/>
  <c r="J2664"/>
  <c r="I2665"/>
  <c r="J2665"/>
  <c r="I2666"/>
  <c r="J2666"/>
  <c r="I2667"/>
  <c r="J2667"/>
  <c r="I2668"/>
  <c r="J2668"/>
  <c r="I2669"/>
  <c r="J2669"/>
  <c r="I2670"/>
  <c r="J2670"/>
  <c r="I2671"/>
  <c r="J2671"/>
  <c r="I2672"/>
  <c r="J2672"/>
  <c r="I2673"/>
  <c r="J2673"/>
  <c r="I2674"/>
  <c r="J2674"/>
  <c r="I2675"/>
  <c r="J2675"/>
  <c r="I2676"/>
  <c r="J2676"/>
  <c r="I2677"/>
  <c r="J2677"/>
  <c r="I2678"/>
  <c r="J2678"/>
  <c r="I2679"/>
  <c r="J2679"/>
  <c r="I2680"/>
  <c r="J2680"/>
  <c r="I2681"/>
  <c r="J2681"/>
  <c r="I2682"/>
  <c r="J2682"/>
  <c r="I2683"/>
  <c r="J2683"/>
  <c r="I2684"/>
  <c r="J2684"/>
  <c r="I2685"/>
  <c r="J2685"/>
  <c r="I2686"/>
  <c r="J2686"/>
  <c r="E1603"/>
  <c r="F1603"/>
  <c r="G1603"/>
  <c r="H1603"/>
  <c r="I1604"/>
  <c r="J1604"/>
  <c r="I1605"/>
  <c r="J1605"/>
  <c r="I1606"/>
  <c r="J1606"/>
  <c r="I1607"/>
  <c r="J1607"/>
  <c r="I1608"/>
  <c r="J1608"/>
  <c r="I1609"/>
  <c r="J1609"/>
  <c r="E1613"/>
  <c r="F1613"/>
  <c r="G1613"/>
  <c r="H1613"/>
  <c r="I1614"/>
  <c r="J1614"/>
  <c r="I1615"/>
  <c r="J1615"/>
  <c r="F626"/>
  <c r="H3349"/>
  <c r="G3349"/>
  <c r="F3349"/>
  <c r="J3349" s="1"/>
  <c r="I3349"/>
  <c r="J3348"/>
  <c r="I3348"/>
  <c r="J3347"/>
  <c r="I3347"/>
  <c r="J3346"/>
  <c r="I3346"/>
  <c r="J3345"/>
  <c r="I3345"/>
  <c r="J3344"/>
  <c r="I3344"/>
  <c r="J3343"/>
  <c r="I3343"/>
  <c r="J3342"/>
  <c r="I3342"/>
  <c r="J3341"/>
  <c r="I3341"/>
  <c r="J3340"/>
  <c r="I3340"/>
  <c r="J3339"/>
  <c r="I3339"/>
  <c r="J3338"/>
  <c r="I3338"/>
  <c r="J3337"/>
  <c r="I3337"/>
  <c r="J3336"/>
  <c r="I3336"/>
  <c r="J3335"/>
  <c r="I3335"/>
  <c r="J3334"/>
  <c r="I3334"/>
  <c r="H3333"/>
  <c r="G3333"/>
  <c r="F3333"/>
  <c r="J3333" s="1"/>
  <c r="E3333"/>
  <c r="I3333" s="1"/>
  <c r="J3332"/>
  <c r="I3332"/>
  <c r="J3330"/>
  <c r="I3330"/>
  <c r="J3329"/>
  <c r="I3329"/>
  <c r="J3328"/>
  <c r="I3328"/>
  <c r="J3327"/>
  <c r="I3327"/>
  <c r="J3326"/>
  <c r="I3326"/>
  <c r="J3325"/>
  <c r="I3325"/>
  <c r="J3324"/>
  <c r="I3324"/>
  <c r="J3323"/>
  <c r="I3323"/>
  <c r="J3322"/>
  <c r="I3322"/>
  <c r="J3321"/>
  <c r="I3321"/>
  <c r="J3320"/>
  <c r="I3320"/>
  <c r="J3319"/>
  <c r="I3319"/>
  <c r="J3318"/>
  <c r="I3318"/>
  <c r="J3317"/>
  <c r="I3317"/>
  <c r="J3316"/>
  <c r="I3316"/>
  <c r="J3315"/>
  <c r="I3315"/>
  <c r="J3314"/>
  <c r="I3314"/>
  <c r="J3313"/>
  <c r="I3313"/>
  <c r="J3312"/>
  <c r="I3312"/>
  <c r="J3311"/>
  <c r="I3311"/>
  <c r="J3310"/>
  <c r="I3310"/>
  <c r="J3309"/>
  <c r="I3309"/>
  <c r="J3308"/>
  <c r="I3308"/>
  <c r="J3307"/>
  <c r="I3307"/>
  <c r="J3306"/>
  <c r="I3306"/>
  <c r="J3305"/>
  <c r="I3305"/>
  <c r="J3304"/>
  <c r="I3304"/>
  <c r="J3303"/>
  <c r="I3303"/>
  <c r="J3302"/>
  <c r="I3302"/>
  <c r="J3301"/>
  <c r="I3301"/>
  <c r="J3300"/>
  <c r="I3300"/>
  <c r="J3299"/>
  <c r="I3299"/>
  <c r="J3298"/>
  <c r="I3298"/>
  <c r="J3297"/>
  <c r="I3297"/>
  <c r="J3296"/>
  <c r="I3296"/>
  <c r="J3295"/>
  <c r="I3295"/>
  <c r="J3294"/>
  <c r="I3294"/>
  <c r="J3293"/>
  <c r="I3293"/>
  <c r="J3292"/>
  <c r="I3292"/>
  <c r="J3291"/>
  <c r="I3291"/>
  <c r="J3290"/>
  <c r="I3290"/>
  <c r="J3289"/>
  <c r="I3289"/>
  <c r="J3288"/>
  <c r="I3288"/>
  <c r="J3287"/>
  <c r="I3287"/>
  <c r="J3286"/>
  <c r="I3286"/>
  <c r="J3285"/>
  <c r="I3285"/>
  <c r="J3284"/>
  <c r="I3284"/>
  <c r="J3283"/>
  <c r="I3283"/>
  <c r="J3282"/>
  <c r="I3282"/>
  <c r="J3281"/>
  <c r="I3281"/>
  <c r="J3280"/>
  <c r="I3280"/>
  <c r="J3279"/>
  <c r="I3279"/>
  <c r="J3278"/>
  <c r="I3278"/>
  <c r="J3277"/>
  <c r="I3277"/>
  <c r="J3276"/>
  <c r="I3276"/>
  <c r="J3275"/>
  <c r="I3275"/>
  <c r="J3274"/>
  <c r="I3274"/>
  <c r="H3273"/>
  <c r="G3273"/>
  <c r="F3273"/>
  <c r="E3273"/>
  <c r="I3273" s="1"/>
  <c r="J3272"/>
  <c r="I3272"/>
  <c r="J3270"/>
  <c r="I3270"/>
  <c r="J3269"/>
  <c r="I3269"/>
  <c r="J3268"/>
  <c r="I3268"/>
  <c r="J3267"/>
  <c r="I3267"/>
  <c r="J3266"/>
  <c r="I3266"/>
  <c r="J3265"/>
  <c r="I3265"/>
  <c r="J3264"/>
  <c r="I3264"/>
  <c r="J3263"/>
  <c r="I3263"/>
  <c r="J3262"/>
  <c r="I3262"/>
  <c r="J3261"/>
  <c r="I3261"/>
  <c r="J3260"/>
  <c r="I3260"/>
  <c r="J3259"/>
  <c r="I3259"/>
  <c r="J3258"/>
  <c r="I3258"/>
  <c r="H3257"/>
  <c r="G3257"/>
  <c r="F3257"/>
  <c r="E3257"/>
  <c r="I3257" s="1"/>
  <c r="J3256"/>
  <c r="I3256"/>
  <c r="J3254"/>
  <c r="I3254"/>
  <c r="J3253"/>
  <c r="I3253"/>
  <c r="J3252"/>
  <c r="I3252"/>
  <c r="J3251"/>
  <c r="I3251"/>
  <c r="J3250"/>
  <c r="I3250"/>
  <c r="J3249"/>
  <c r="I3249"/>
  <c r="J3248"/>
  <c r="I3248"/>
  <c r="J3247"/>
  <c r="I3247"/>
  <c r="J3246"/>
  <c r="I3246"/>
  <c r="J3245"/>
  <c r="I3245"/>
  <c r="J3244"/>
  <c r="I3244"/>
  <c r="J3243"/>
  <c r="I3243"/>
  <c r="J3242"/>
  <c r="I3242"/>
  <c r="J3241"/>
  <c r="I3241"/>
  <c r="J3240"/>
  <c r="I3240"/>
  <c r="J3239"/>
  <c r="I3239"/>
  <c r="J3238"/>
  <c r="I3238"/>
  <c r="J3237"/>
  <c r="I3237"/>
  <c r="J3236"/>
  <c r="I3236"/>
  <c r="J3235"/>
  <c r="I3235"/>
  <c r="J3234"/>
  <c r="I3234"/>
  <c r="J3233"/>
  <c r="I3233"/>
  <c r="J3232"/>
  <c r="I3232"/>
  <c r="J3231"/>
  <c r="I3231"/>
  <c r="J3230"/>
  <c r="I3230"/>
  <c r="J3229"/>
  <c r="I3229"/>
  <c r="J3228"/>
  <c r="I3228"/>
  <c r="J3227"/>
  <c r="I3227"/>
  <c r="J3226"/>
  <c r="I3226"/>
  <c r="J3225"/>
  <c r="I3225"/>
  <c r="J3224"/>
  <c r="I3224"/>
  <c r="J3223"/>
  <c r="I3223"/>
  <c r="J3222"/>
  <c r="I3222"/>
  <c r="J3221"/>
  <c r="I3221"/>
  <c r="J3220"/>
  <c r="I3220"/>
  <c r="J3219"/>
  <c r="I3219"/>
  <c r="H3218"/>
  <c r="G3218"/>
  <c r="F3218"/>
  <c r="J3218" s="1"/>
  <c r="E3218"/>
  <c r="I3218" s="1"/>
  <c r="J3217"/>
  <c r="I3217"/>
  <c r="J3215"/>
  <c r="I3215"/>
  <c r="J3214"/>
  <c r="I3214"/>
  <c r="J3213"/>
  <c r="I3213"/>
  <c r="J3212"/>
  <c r="I3212"/>
  <c r="J3211"/>
  <c r="I3211"/>
  <c r="J3210"/>
  <c r="I3210"/>
  <c r="J3209"/>
  <c r="I3209"/>
  <c r="J3208"/>
  <c r="I3208"/>
  <c r="J3207"/>
  <c r="I3207"/>
  <c r="J3206"/>
  <c r="I3206"/>
  <c r="J3205"/>
  <c r="I3205"/>
  <c r="J3204"/>
  <c r="I3204"/>
  <c r="J3203"/>
  <c r="I3203"/>
  <c r="J3202"/>
  <c r="I3202"/>
  <c r="J3201"/>
  <c r="I3201"/>
  <c r="J3200"/>
  <c r="I3200"/>
  <c r="J3199"/>
  <c r="I3199"/>
  <c r="J3198"/>
  <c r="I3198"/>
  <c r="J3197"/>
  <c r="I3197"/>
  <c r="J3196"/>
  <c r="I3196"/>
  <c r="J3195"/>
  <c r="I3195"/>
  <c r="J3194"/>
  <c r="I3194"/>
  <c r="J3193"/>
  <c r="I3193"/>
  <c r="J3192"/>
  <c r="I3192"/>
  <c r="J3191"/>
  <c r="I3191"/>
  <c r="J3190"/>
  <c r="I3190"/>
  <c r="J3189"/>
  <c r="I3189"/>
  <c r="J3188"/>
  <c r="I3188"/>
  <c r="J3187"/>
  <c r="I3187"/>
  <c r="J3186"/>
  <c r="I3186"/>
  <c r="J3185"/>
  <c r="I3185"/>
  <c r="J3184"/>
  <c r="I3184"/>
  <c r="J3183"/>
  <c r="I3183"/>
  <c r="J3182"/>
  <c r="I3182"/>
  <c r="J3181"/>
  <c r="I3181"/>
  <c r="J3180"/>
  <c r="I3180"/>
  <c r="J3179"/>
  <c r="I3179"/>
  <c r="J3178"/>
  <c r="I3178"/>
  <c r="J3177"/>
  <c r="I3177"/>
  <c r="J3176"/>
  <c r="I3176"/>
  <c r="J3175"/>
  <c r="I3175"/>
  <c r="J3174"/>
  <c r="I3174"/>
  <c r="J3173"/>
  <c r="I3173"/>
  <c r="J3172"/>
  <c r="I3172"/>
  <c r="J3171"/>
  <c r="I3171"/>
  <c r="J3170"/>
  <c r="I3170"/>
  <c r="J3169"/>
  <c r="I3169"/>
  <c r="J3168"/>
  <c r="I3168"/>
  <c r="J3167"/>
  <c r="I3167"/>
  <c r="J3166"/>
  <c r="I3166"/>
  <c r="J3165"/>
  <c r="I3165"/>
  <c r="J3164"/>
  <c r="I3164"/>
  <c r="J3163"/>
  <c r="I3163"/>
  <c r="J3162"/>
  <c r="I3162"/>
  <c r="J3161"/>
  <c r="I3161"/>
  <c r="J3160"/>
  <c r="I3160"/>
  <c r="J3159"/>
  <c r="I3159"/>
  <c r="J3158"/>
  <c r="I3158"/>
  <c r="J3157"/>
  <c r="I3157"/>
  <c r="J3156"/>
  <c r="I3156"/>
  <c r="J3155"/>
  <c r="I3155"/>
  <c r="J3154"/>
  <c r="I3154"/>
  <c r="J3153"/>
  <c r="I3153"/>
  <c r="J3152"/>
  <c r="I3152"/>
  <c r="J3151"/>
  <c r="I3151"/>
  <c r="J3150"/>
  <c r="I3150"/>
  <c r="H3149"/>
  <c r="G3149"/>
  <c r="F3149"/>
  <c r="J3149" s="1"/>
  <c r="E3149"/>
  <c r="I3149" s="1"/>
  <c r="J3148"/>
  <c r="I3148"/>
  <c r="J3146"/>
  <c r="I3146"/>
  <c r="J3145"/>
  <c r="I3145"/>
  <c r="J3144"/>
  <c r="I3144"/>
  <c r="J3143"/>
  <c r="I3143"/>
  <c r="J3142"/>
  <c r="I3142"/>
  <c r="J3141"/>
  <c r="I3141"/>
  <c r="J3140"/>
  <c r="I3140"/>
  <c r="J3139"/>
  <c r="I3139"/>
  <c r="J3138"/>
  <c r="I3138"/>
  <c r="J3137"/>
  <c r="I3137"/>
  <c r="J3136"/>
  <c r="I3136"/>
  <c r="J3135"/>
  <c r="I3135"/>
  <c r="J3134"/>
  <c r="I3134"/>
  <c r="J3133"/>
  <c r="I3133"/>
  <c r="J3132"/>
  <c r="I3132"/>
  <c r="J3131"/>
  <c r="I3131"/>
  <c r="J3130"/>
  <c r="I3130"/>
  <c r="J3129"/>
  <c r="I3129"/>
  <c r="J3128"/>
  <c r="I3128"/>
  <c r="J3127"/>
  <c r="I3127"/>
  <c r="J3126"/>
  <c r="I3126"/>
  <c r="J3125"/>
  <c r="I3125"/>
  <c r="J3124"/>
  <c r="I3124"/>
  <c r="J3123"/>
  <c r="I3123"/>
  <c r="J3122"/>
  <c r="I3122"/>
  <c r="J3121"/>
  <c r="I3121"/>
  <c r="J3120"/>
  <c r="I3120"/>
  <c r="J3119"/>
  <c r="I3119"/>
  <c r="J3118"/>
  <c r="I3118"/>
  <c r="J3117"/>
  <c r="I3117"/>
  <c r="J3116"/>
  <c r="I3116"/>
  <c r="J3115"/>
  <c r="I3115"/>
  <c r="J3114"/>
  <c r="I3114"/>
  <c r="J3113"/>
  <c r="I3113"/>
  <c r="J3112"/>
  <c r="I3112"/>
  <c r="J3111"/>
  <c r="I3111"/>
  <c r="J3110"/>
  <c r="I3110"/>
  <c r="J3109"/>
  <c r="I3109"/>
  <c r="J3108"/>
  <c r="I3108"/>
  <c r="J3107"/>
  <c r="I3107"/>
  <c r="J3106"/>
  <c r="I3106"/>
  <c r="J3105"/>
  <c r="I3105"/>
  <c r="J3104"/>
  <c r="I3104"/>
  <c r="J3103"/>
  <c r="I3103"/>
  <c r="J3102"/>
  <c r="I3102"/>
  <c r="J3101"/>
  <c r="I3101"/>
  <c r="J3100"/>
  <c r="I3100"/>
  <c r="J3099"/>
  <c r="I3099"/>
  <c r="J3098"/>
  <c r="I3098"/>
  <c r="J3097"/>
  <c r="I3097"/>
  <c r="J3096"/>
  <c r="I3096"/>
  <c r="J3095"/>
  <c r="I3095"/>
  <c r="J3094"/>
  <c r="I3094"/>
  <c r="J3093"/>
  <c r="I3093"/>
  <c r="J3092"/>
  <c r="I3092"/>
  <c r="J3091"/>
  <c r="I3091"/>
  <c r="J3090"/>
  <c r="I3090"/>
  <c r="J3089"/>
  <c r="I3089"/>
  <c r="J3088"/>
  <c r="I3088"/>
  <c r="J3087"/>
  <c r="I3087"/>
  <c r="J3086"/>
  <c r="I3086"/>
  <c r="J3085"/>
  <c r="I3085"/>
  <c r="J3084"/>
  <c r="I3084"/>
  <c r="J3083"/>
  <c r="I3083"/>
  <c r="J3082"/>
  <c r="I3082"/>
  <c r="J3081"/>
  <c r="I3081"/>
  <c r="J3080"/>
  <c r="I3080"/>
  <c r="J3079"/>
  <c r="I3079"/>
  <c r="J3078"/>
  <c r="I3078"/>
  <c r="J3077"/>
  <c r="I3077"/>
  <c r="J3076"/>
  <c r="I3076"/>
  <c r="J3075"/>
  <c r="I3075"/>
  <c r="J3074"/>
  <c r="I3074"/>
  <c r="J3073"/>
  <c r="I3073"/>
  <c r="J3072"/>
  <c r="I3072"/>
  <c r="J3071"/>
  <c r="I3071"/>
  <c r="J3070"/>
  <c r="I3070"/>
  <c r="J3069"/>
  <c r="I3069"/>
  <c r="J3068"/>
  <c r="I3068"/>
  <c r="J3067"/>
  <c r="I3067"/>
  <c r="J3066"/>
  <c r="I3066"/>
  <c r="J3065"/>
  <c r="I3065"/>
  <c r="J3064"/>
  <c r="I3064"/>
  <c r="J3063"/>
  <c r="I3063"/>
  <c r="J3062"/>
  <c r="I3062"/>
  <c r="J3061"/>
  <c r="I3061"/>
  <c r="J3060"/>
  <c r="I3060"/>
  <c r="J3059"/>
  <c r="I3059"/>
  <c r="J3058"/>
  <c r="I3058"/>
  <c r="J3057"/>
  <c r="I3057"/>
  <c r="J3056"/>
  <c r="I3056"/>
  <c r="J3055"/>
  <c r="I3055"/>
  <c r="J3054"/>
  <c r="I3054"/>
  <c r="J3053"/>
  <c r="I3053"/>
  <c r="J3052"/>
  <c r="I3052"/>
  <c r="J3051"/>
  <c r="I3051"/>
  <c r="J3050"/>
  <c r="I3050"/>
  <c r="J3049"/>
  <c r="I3049"/>
  <c r="J3048"/>
  <c r="I3048"/>
  <c r="J3047"/>
  <c r="I3047"/>
  <c r="J3046"/>
  <c r="I3046"/>
  <c r="J3045"/>
  <c r="I3045"/>
  <c r="J3044"/>
  <c r="I3044"/>
  <c r="J3043"/>
  <c r="I3043"/>
  <c r="J3042"/>
  <c r="I3042"/>
  <c r="J3041"/>
  <c r="I3041"/>
  <c r="J3040"/>
  <c r="I3040"/>
  <c r="J3039"/>
  <c r="I3039"/>
  <c r="J3038"/>
  <c r="I3038"/>
  <c r="J3037"/>
  <c r="I3037"/>
  <c r="J3036"/>
  <c r="I3036"/>
  <c r="J3035"/>
  <c r="I3035"/>
  <c r="J3034"/>
  <c r="I3034"/>
  <c r="J3033"/>
  <c r="I3033"/>
  <c r="J3032"/>
  <c r="I3032"/>
  <c r="J3031"/>
  <c r="I3031"/>
  <c r="J3030"/>
  <c r="I3030"/>
  <c r="J3029"/>
  <c r="I3029"/>
  <c r="J3028"/>
  <c r="I3028"/>
  <c r="J3027"/>
  <c r="I3027"/>
  <c r="J3026"/>
  <c r="I3026"/>
  <c r="J3025"/>
  <c r="I3025"/>
  <c r="J3024"/>
  <c r="I3024"/>
  <c r="J3023"/>
  <c r="I3023"/>
  <c r="J3022"/>
  <c r="I3022"/>
  <c r="J3021"/>
  <c r="I3021"/>
  <c r="J3020"/>
  <c r="I3020"/>
  <c r="J3019"/>
  <c r="I3019"/>
  <c r="J3018"/>
  <c r="I3018"/>
  <c r="J3017"/>
  <c r="I3017"/>
  <c r="J3016"/>
  <c r="I3016"/>
  <c r="J3015"/>
  <c r="I3015"/>
  <c r="J3014"/>
  <c r="I3014"/>
  <c r="J3013"/>
  <c r="I3013"/>
  <c r="H3012"/>
  <c r="H3350" s="1"/>
  <c r="G3012"/>
  <c r="G3350" s="1"/>
  <c r="F3012"/>
  <c r="F3350" s="1"/>
  <c r="J3350" s="1"/>
  <c r="E3012"/>
  <c r="E3350" s="1"/>
  <c r="I3350" s="1"/>
  <c r="J3011"/>
  <c r="I3011"/>
  <c r="E2774"/>
  <c r="F2774"/>
  <c r="G2774"/>
  <c r="I2774" s="1"/>
  <c r="H2774"/>
  <c r="E2783"/>
  <c r="F2783"/>
  <c r="G2783"/>
  <c r="H2783"/>
  <c r="I2783"/>
  <c r="E2896"/>
  <c r="F2896"/>
  <c r="G2896"/>
  <c r="I2896" s="1"/>
  <c r="H2896"/>
  <c r="F3005"/>
  <c r="G3005"/>
  <c r="J2969"/>
  <c r="I2969"/>
  <c r="J2968"/>
  <c r="I2968"/>
  <c r="J2967"/>
  <c r="I2967"/>
  <c r="J2966"/>
  <c r="I2966"/>
  <c r="J2965"/>
  <c r="I2965"/>
  <c r="J2964"/>
  <c r="I2964"/>
  <c r="J2963"/>
  <c r="I2963"/>
  <c r="J2962"/>
  <c r="I2962"/>
  <c r="J2961"/>
  <c r="I2961"/>
  <c r="J2960"/>
  <c r="I2960"/>
  <c r="J2959"/>
  <c r="I2959"/>
  <c r="J2958"/>
  <c r="I2958"/>
  <c r="J2957"/>
  <c r="I2957"/>
  <c r="J2956"/>
  <c r="I2956"/>
  <c r="J2955"/>
  <c r="I2955"/>
  <c r="J2954"/>
  <c r="I2954"/>
  <c r="J2953"/>
  <c r="I2953"/>
  <c r="J2952"/>
  <c r="I2952"/>
  <c r="J2951"/>
  <c r="I2951"/>
  <c r="J2950"/>
  <c r="I2950"/>
  <c r="J2949"/>
  <c r="I2949"/>
  <c r="J2948"/>
  <c r="I2948"/>
  <c r="J2947"/>
  <c r="I2947"/>
  <c r="J2946"/>
  <c r="I2946"/>
  <c r="J2945"/>
  <c r="I2945"/>
  <c r="J2944"/>
  <c r="I2944"/>
  <c r="J2943"/>
  <c r="I2943"/>
  <c r="J2942"/>
  <c r="I2942"/>
  <c r="J2941"/>
  <c r="I2941"/>
  <c r="J2940"/>
  <c r="I2940"/>
  <c r="J2939"/>
  <c r="I2939"/>
  <c r="J2938"/>
  <c r="I2938"/>
  <c r="J2937"/>
  <c r="I2937"/>
  <c r="J2936"/>
  <c r="I2936"/>
  <c r="J2935"/>
  <c r="I2935"/>
  <c r="J2934"/>
  <c r="I2934"/>
  <c r="J2933"/>
  <c r="I2933"/>
  <c r="J2932"/>
  <c r="I2932"/>
  <c r="J2931"/>
  <c r="I2931"/>
  <c r="J2930"/>
  <c r="I2930"/>
  <c r="J2929"/>
  <c r="I2929"/>
  <c r="J2928"/>
  <c r="I2928"/>
  <c r="J2927"/>
  <c r="I2927"/>
  <c r="J2926"/>
  <c r="I2926"/>
  <c r="J2925"/>
  <c r="I2925"/>
  <c r="J2924"/>
  <c r="I2924"/>
  <c r="J2923"/>
  <c r="I2923"/>
  <c r="J2922"/>
  <c r="I2922"/>
  <c r="J2921"/>
  <c r="I2921"/>
  <c r="J2920"/>
  <c r="I2920"/>
  <c r="J2919"/>
  <c r="I2919"/>
  <c r="J2918"/>
  <c r="I2918"/>
  <c r="J2917"/>
  <c r="I2917"/>
  <c r="J2916"/>
  <c r="I2916"/>
  <c r="J2915"/>
  <c r="I2915"/>
  <c r="J2914"/>
  <c r="I2914"/>
  <c r="J2913"/>
  <c r="I2913"/>
  <c r="J2912"/>
  <c r="I2912"/>
  <c r="J2911"/>
  <c r="I2911"/>
  <c r="J2910"/>
  <c r="I2910"/>
  <c r="J2909"/>
  <c r="I2909"/>
  <c r="J2908"/>
  <c r="I2908"/>
  <c r="H2907"/>
  <c r="G2907"/>
  <c r="F2907"/>
  <c r="J2907" s="1"/>
  <c r="E2907"/>
  <c r="I2907" s="1"/>
  <c r="J2906"/>
  <c r="I2906"/>
  <c r="J2905"/>
  <c r="I2905"/>
  <c r="J2904"/>
  <c r="I2904"/>
  <c r="J2903"/>
  <c r="I2903"/>
  <c r="J2902"/>
  <c r="I2902"/>
  <c r="J2901"/>
  <c r="I2901"/>
  <c r="J2900"/>
  <c r="I2900"/>
  <c r="J2899"/>
  <c r="I2899"/>
  <c r="J2898"/>
  <c r="I2898"/>
  <c r="J2897"/>
  <c r="I2897"/>
  <c r="J2895"/>
  <c r="I2895"/>
  <c r="J2894"/>
  <c r="I2894"/>
  <c r="J2893"/>
  <c r="I2893"/>
  <c r="J2892"/>
  <c r="I2892"/>
  <c r="J2891"/>
  <c r="I2891"/>
  <c r="J2890"/>
  <c r="I2890"/>
  <c r="J2889"/>
  <c r="I2889"/>
  <c r="J2888"/>
  <c r="I2888"/>
  <c r="J2887"/>
  <c r="I2887"/>
  <c r="J2886"/>
  <c r="I2886"/>
  <c r="J2885"/>
  <c r="I2885"/>
  <c r="J2884"/>
  <c r="I2884"/>
  <c r="J2883"/>
  <c r="I2883"/>
  <c r="J2882"/>
  <c r="I2882"/>
  <c r="J2881"/>
  <c r="I2881"/>
  <c r="J2880"/>
  <c r="I2880"/>
  <c r="J2879"/>
  <c r="I2879"/>
  <c r="J2878"/>
  <c r="I2878"/>
  <c r="J2877"/>
  <c r="I2877"/>
  <c r="J2876"/>
  <c r="I2876"/>
  <c r="J2875"/>
  <c r="I2875"/>
  <c r="J2874"/>
  <c r="I2874"/>
  <c r="J2873"/>
  <c r="I2873"/>
  <c r="J2872"/>
  <c r="I2872"/>
  <c r="J2871"/>
  <c r="I2871"/>
  <c r="J2870"/>
  <c r="I2870"/>
  <c r="J2869"/>
  <c r="I2869"/>
  <c r="J2868"/>
  <c r="I2868"/>
  <c r="J2867"/>
  <c r="I2867"/>
  <c r="J2866"/>
  <c r="I2866"/>
  <c r="J2865"/>
  <c r="I2865"/>
  <c r="J2864"/>
  <c r="I2864"/>
  <c r="J2863"/>
  <c r="I2863"/>
  <c r="J2862"/>
  <c r="I2862"/>
  <c r="J2861"/>
  <c r="I2861"/>
  <c r="J2860"/>
  <c r="I2860"/>
  <c r="J2859"/>
  <c r="I2859"/>
  <c r="J2858"/>
  <c r="I2858"/>
  <c r="J2857"/>
  <c r="I2857"/>
  <c r="J2856"/>
  <c r="I2856"/>
  <c r="J2855"/>
  <c r="I2855"/>
  <c r="J2854"/>
  <c r="I2854"/>
  <c r="J2853"/>
  <c r="I2853"/>
  <c r="J2852"/>
  <c r="I2852"/>
  <c r="J2851"/>
  <c r="I2851"/>
  <c r="J2850"/>
  <c r="I2850"/>
  <c r="J2849"/>
  <c r="I2849"/>
  <c r="J2848"/>
  <c r="I2848"/>
  <c r="J2847"/>
  <c r="I2847"/>
  <c r="J2846"/>
  <c r="I2846"/>
  <c r="J2845"/>
  <c r="I2845"/>
  <c r="J2844"/>
  <c r="I2844"/>
  <c r="J2843"/>
  <c r="I2843"/>
  <c r="J2842"/>
  <c r="I2842"/>
  <c r="J2841"/>
  <c r="I2841"/>
  <c r="J2840"/>
  <c r="I2840"/>
  <c r="J2839"/>
  <c r="I2839"/>
  <c r="J2838"/>
  <c r="I2838"/>
  <c r="J2837"/>
  <c r="I2837"/>
  <c r="J2836"/>
  <c r="I2836"/>
  <c r="J2835"/>
  <c r="I2835"/>
  <c r="J2834"/>
  <c r="I2834"/>
  <c r="J2833"/>
  <c r="I2833"/>
  <c r="J2832"/>
  <c r="I2832"/>
  <c r="J2831"/>
  <c r="I2831"/>
  <c r="J2830"/>
  <c r="I2830"/>
  <c r="J2829"/>
  <c r="I2829"/>
  <c r="J2828"/>
  <c r="I2828"/>
  <c r="J2827"/>
  <c r="I2827"/>
  <c r="J2826"/>
  <c r="I2826"/>
  <c r="J2825"/>
  <c r="I2825"/>
  <c r="J2824"/>
  <c r="I2824"/>
  <c r="J2823"/>
  <c r="I2823"/>
  <c r="J2822"/>
  <c r="I2822"/>
  <c r="J2821"/>
  <c r="I2821"/>
  <c r="J2820"/>
  <c r="I2820"/>
  <c r="J2819"/>
  <c r="I2819"/>
  <c r="J2818"/>
  <c r="I2818"/>
  <c r="J2817"/>
  <c r="I2817"/>
  <c r="J2816"/>
  <c r="I2816"/>
  <c r="J2815"/>
  <c r="I2815"/>
  <c r="J2814"/>
  <c r="I2814"/>
  <c r="J2813"/>
  <c r="I2813"/>
  <c r="J2812"/>
  <c r="I2812"/>
  <c r="J2811"/>
  <c r="I2811"/>
  <c r="J2810"/>
  <c r="I2810"/>
  <c r="J2809"/>
  <c r="I2809"/>
  <c r="J2808"/>
  <c r="I2808"/>
  <c r="J2807"/>
  <c r="I2807"/>
  <c r="J2806"/>
  <c r="I2806"/>
  <c r="J2805"/>
  <c r="I2805"/>
  <c r="J2804"/>
  <c r="I2804"/>
  <c r="J2803"/>
  <c r="I2803"/>
  <c r="J2802"/>
  <c r="I2802"/>
  <c r="J2801"/>
  <c r="I2801"/>
  <c r="J2800"/>
  <c r="I2800"/>
  <c r="J2799"/>
  <c r="I2799"/>
  <c r="J2798"/>
  <c r="I2798"/>
  <c r="J2797"/>
  <c r="I2797"/>
  <c r="J2796"/>
  <c r="I2796"/>
  <c r="J2795"/>
  <c r="I2795"/>
  <c r="J2794"/>
  <c r="I2794"/>
  <c r="J2793"/>
  <c r="I2793"/>
  <c r="J2792"/>
  <c r="I2792"/>
  <c r="J2791"/>
  <c r="I2791"/>
  <c r="J2790"/>
  <c r="I2790"/>
  <c r="J2789"/>
  <c r="I2789"/>
  <c r="J2788"/>
  <c r="I2788"/>
  <c r="J2787"/>
  <c r="I2787"/>
  <c r="J2786"/>
  <c r="I2786"/>
  <c r="J2785"/>
  <c r="I2785"/>
  <c r="J2784"/>
  <c r="I2784"/>
  <c r="J2782"/>
  <c r="I2782"/>
  <c r="J2781"/>
  <c r="I2781"/>
  <c r="J2780"/>
  <c r="I2780"/>
  <c r="J2779"/>
  <c r="I2779"/>
  <c r="J2778"/>
  <c r="I2778"/>
  <c r="J2777"/>
  <c r="I2777"/>
  <c r="J2776"/>
  <c r="I2776"/>
  <c r="J2775"/>
  <c r="I2775"/>
  <c r="D314" i="162"/>
  <c r="C314"/>
  <c r="D10"/>
  <c r="D555" s="1"/>
  <c r="C10"/>
  <c r="C555" s="1"/>
  <c r="C2"/>
  <c r="C1"/>
  <c r="D286" i="224"/>
  <c r="C286"/>
  <c r="D9"/>
  <c r="C9"/>
  <c r="D8"/>
  <c r="C8"/>
  <c r="C2"/>
  <c r="C1"/>
  <c r="K93" i="160"/>
  <c r="H93"/>
  <c r="K90"/>
  <c r="K89"/>
  <c r="K88"/>
  <c r="K87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69"/>
  <c r="H69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K108" s="1"/>
  <c r="H8"/>
  <c r="H108" s="1"/>
  <c r="C2"/>
  <c r="C1"/>
  <c r="H38" i="220"/>
  <c r="G38"/>
  <c r="F38"/>
  <c r="E38"/>
  <c r="H137"/>
  <c r="G137"/>
  <c r="F137"/>
  <c r="E137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H54"/>
  <c r="G54"/>
  <c r="F54"/>
  <c r="E54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J54" s="1"/>
  <c r="I55"/>
  <c r="F41" i="159"/>
  <c r="H41" s="1"/>
  <c r="F40"/>
  <c r="H40" s="1"/>
  <c r="F39"/>
  <c r="H39" s="1"/>
  <c r="F38"/>
  <c r="H38" s="1"/>
  <c r="F36"/>
  <c r="H36" s="1"/>
  <c r="F35"/>
  <c r="H35" s="1"/>
  <c r="F34"/>
  <c r="H34" s="1"/>
  <c r="H33"/>
  <c r="F33"/>
  <c r="F42" s="1"/>
  <c r="F32"/>
  <c r="H32" s="1"/>
  <c r="F31"/>
  <c r="H31" s="1"/>
  <c r="H30"/>
  <c r="F30"/>
  <c r="H25"/>
  <c r="F25"/>
  <c r="F24"/>
  <c r="H24" s="1"/>
  <c r="F23"/>
  <c r="H23" s="1"/>
  <c r="F22"/>
  <c r="H22" s="1"/>
  <c r="F21"/>
  <c r="H21" s="1"/>
  <c r="F20"/>
  <c r="H20" s="1"/>
  <c r="H18"/>
  <c r="F18"/>
  <c r="H17"/>
  <c r="H42" s="1"/>
  <c r="F17"/>
  <c r="F16"/>
  <c r="H16" s="1"/>
  <c r="F15"/>
  <c r="H15" s="1"/>
  <c r="F14"/>
  <c r="H14" s="1"/>
  <c r="F13"/>
  <c r="H13" s="1"/>
  <c r="F12"/>
  <c r="H12" s="1"/>
  <c r="F11"/>
  <c r="H11" s="1"/>
  <c r="F10"/>
  <c r="H10" s="1"/>
  <c r="S18" i="211"/>
  <c r="O17"/>
  <c r="K17"/>
  <c r="O16"/>
  <c r="K16"/>
  <c r="O15"/>
  <c r="K15"/>
  <c r="G15"/>
  <c r="C15"/>
  <c r="O14"/>
  <c r="K14"/>
  <c r="G14"/>
  <c r="C14"/>
  <c r="O13"/>
  <c r="K13"/>
  <c r="G13"/>
  <c r="C13"/>
  <c r="R12"/>
  <c r="Q12"/>
  <c r="P12"/>
  <c r="O12"/>
  <c r="N12"/>
  <c r="M12"/>
  <c r="L12"/>
  <c r="K12"/>
  <c r="J12"/>
  <c r="I12"/>
  <c r="H12"/>
  <c r="G12"/>
  <c r="F12"/>
  <c r="E12"/>
  <c r="D12"/>
  <c r="C12"/>
  <c r="O11"/>
  <c r="K11"/>
  <c r="G11"/>
  <c r="C11"/>
  <c r="O10"/>
  <c r="K10"/>
  <c r="K8" s="1"/>
  <c r="K18" s="1"/>
  <c r="G10"/>
  <c r="C10"/>
  <c r="C8" s="1"/>
  <c r="C18" s="1"/>
  <c r="O9"/>
  <c r="O8" s="1"/>
  <c r="K9"/>
  <c r="G9"/>
  <c r="G8" s="1"/>
  <c r="G18" s="1"/>
  <c r="C9"/>
  <c r="S8"/>
  <c r="R8"/>
  <c r="R18" s="1"/>
  <c r="Q8"/>
  <c r="Q18" s="1"/>
  <c r="P8"/>
  <c r="P18" s="1"/>
  <c r="N8"/>
  <c r="N18" s="1"/>
  <c r="M8"/>
  <c r="M18" s="1"/>
  <c r="L8"/>
  <c r="L18" s="1"/>
  <c r="J8"/>
  <c r="J18" s="1"/>
  <c r="I8"/>
  <c r="I18" s="1"/>
  <c r="H8"/>
  <c r="H18" s="1"/>
  <c r="F8"/>
  <c r="F18" s="1"/>
  <c r="E8"/>
  <c r="E18" s="1"/>
  <c r="D8"/>
  <c r="D18" s="1"/>
  <c r="I66" i="161"/>
  <c r="E66"/>
  <c r="H65"/>
  <c r="G65"/>
  <c r="I65" s="1"/>
  <c r="F65"/>
  <c r="D65"/>
  <c r="C65"/>
  <c r="E65" s="1"/>
  <c r="I64"/>
  <c r="E64"/>
  <c r="I63"/>
  <c r="E63"/>
  <c r="I62"/>
  <c r="E62"/>
  <c r="J61"/>
  <c r="H61"/>
  <c r="G61"/>
  <c r="I61" s="1"/>
  <c r="F61"/>
  <c r="D61"/>
  <c r="C61"/>
  <c r="E61" s="1"/>
  <c r="I60"/>
  <c r="E60"/>
  <c r="I59"/>
  <c r="E59"/>
  <c r="I58"/>
  <c r="E58"/>
  <c r="I57"/>
  <c r="E57"/>
  <c r="H56"/>
  <c r="E56"/>
  <c r="J55"/>
  <c r="H55"/>
  <c r="G55"/>
  <c r="I55" s="1"/>
  <c r="F55"/>
  <c r="D55"/>
  <c r="C55"/>
  <c r="E55" s="1"/>
  <c r="I53"/>
  <c r="E53"/>
  <c r="I52"/>
  <c r="E52"/>
  <c r="I51"/>
  <c r="E51"/>
  <c r="I50"/>
  <c r="E50"/>
  <c r="I49"/>
  <c r="E49"/>
  <c r="H48"/>
  <c r="I48" s="1"/>
  <c r="D48"/>
  <c r="E48" s="1"/>
  <c r="I47"/>
  <c r="E47"/>
  <c r="I46"/>
  <c r="E46"/>
  <c r="I45"/>
  <c r="E45"/>
  <c r="I44"/>
  <c r="E44"/>
  <c r="I43"/>
  <c r="E43"/>
  <c r="I42"/>
  <c r="E42"/>
  <c r="I41"/>
  <c r="E41"/>
  <c r="I40"/>
  <c r="E40"/>
  <c r="H39"/>
  <c r="I39" s="1"/>
  <c r="D39"/>
  <c r="E39" s="1"/>
  <c r="I38"/>
  <c r="E38"/>
  <c r="I37"/>
  <c r="E37"/>
  <c r="I36"/>
  <c r="E36"/>
  <c r="I35"/>
  <c r="E35"/>
  <c r="I34"/>
  <c r="E34"/>
  <c r="I33"/>
  <c r="E33"/>
  <c r="I32"/>
  <c r="E32"/>
  <c r="H31"/>
  <c r="I31" s="1"/>
  <c r="D31"/>
  <c r="E31" s="1"/>
  <c r="I30"/>
  <c r="E30"/>
  <c r="I29"/>
  <c r="E29"/>
  <c r="I28"/>
  <c r="E28"/>
  <c r="I27"/>
  <c r="E27"/>
  <c r="I26"/>
  <c r="E26"/>
  <c r="H25"/>
  <c r="I25" s="1"/>
  <c r="D25"/>
  <c r="E25" s="1"/>
  <c r="I24"/>
  <c r="E24"/>
  <c r="I23"/>
  <c r="E23"/>
  <c r="I22"/>
  <c r="E22"/>
  <c r="I21"/>
  <c r="E21"/>
  <c r="I20"/>
  <c r="E20"/>
  <c r="I19"/>
  <c r="H19"/>
  <c r="E19"/>
  <c r="D19"/>
  <c r="I18"/>
  <c r="E18"/>
  <c r="I17"/>
  <c r="E17"/>
  <c r="I16"/>
  <c r="H16"/>
  <c r="E16"/>
  <c r="D16"/>
  <c r="J15"/>
  <c r="H15"/>
  <c r="I15" s="1"/>
  <c r="G15"/>
  <c r="F15"/>
  <c r="D15"/>
  <c r="E15" s="1"/>
  <c r="C15"/>
  <c r="J14"/>
  <c r="H14"/>
  <c r="I14" s="1"/>
  <c r="G14"/>
  <c r="F14"/>
  <c r="D14"/>
  <c r="E14" s="1"/>
  <c r="C14"/>
  <c r="I13"/>
  <c r="E13"/>
  <c r="I12"/>
  <c r="E12"/>
  <c r="I11"/>
  <c r="E11"/>
  <c r="I10"/>
  <c r="E10"/>
  <c r="I9"/>
  <c r="E9"/>
  <c r="J8"/>
  <c r="J67" s="1"/>
  <c r="H8"/>
  <c r="H67" s="1"/>
  <c r="I67" s="1"/>
  <c r="G8"/>
  <c r="G67" s="1"/>
  <c r="F8"/>
  <c r="F67" s="1"/>
  <c r="D8"/>
  <c r="D67" s="1"/>
  <c r="C8"/>
  <c r="C67" s="1"/>
  <c r="J710" i="220"/>
  <c r="I710"/>
  <c r="F13" i="174"/>
  <c r="D13"/>
  <c r="C13"/>
  <c r="G13" s="1"/>
  <c r="F12"/>
  <c r="D12"/>
  <c r="C12"/>
  <c r="G12" s="1"/>
  <c r="F11"/>
  <c r="D11"/>
  <c r="C11"/>
  <c r="G11" s="1"/>
  <c r="F10"/>
  <c r="D10"/>
  <c r="C10"/>
  <c r="G10" s="1"/>
  <c r="F9"/>
  <c r="D9"/>
  <c r="C9"/>
  <c r="G9" s="1"/>
  <c r="F8"/>
  <c r="F14" s="1"/>
  <c r="D8"/>
  <c r="D14" s="1"/>
  <c r="C8"/>
  <c r="C14" s="1"/>
  <c r="C1"/>
  <c r="AF29" i="189"/>
  <c r="AE29"/>
  <c r="AD29"/>
  <c r="AB29"/>
  <c r="AA29"/>
  <c r="Z29"/>
  <c r="AC29" s="1"/>
  <c r="W29"/>
  <c r="V29"/>
  <c r="U29"/>
  <c r="T29"/>
  <c r="S29"/>
  <c r="X29" s="1"/>
  <c r="R29"/>
  <c r="O29"/>
  <c r="N29"/>
  <c r="M29"/>
  <c r="L29"/>
  <c r="P29" s="1"/>
  <c r="K29"/>
  <c r="J29"/>
  <c r="I29"/>
  <c r="G29"/>
  <c r="F29"/>
  <c r="H29" s="1"/>
  <c r="D29" s="1"/>
  <c r="E29"/>
  <c r="C29"/>
  <c r="B29"/>
  <c r="AC28"/>
  <c r="Y28"/>
  <c r="X28"/>
  <c r="Q28"/>
  <c r="P28"/>
  <c r="H28"/>
  <c r="D28" s="1"/>
  <c r="AC27"/>
  <c r="X27"/>
  <c r="Y27" s="1"/>
  <c r="P27"/>
  <c r="Q27" s="1"/>
  <c r="H27"/>
  <c r="D27"/>
  <c r="AC26"/>
  <c r="Y26"/>
  <c r="X26"/>
  <c r="Q26"/>
  <c r="P26"/>
  <c r="H26"/>
  <c r="D26" s="1"/>
  <c r="AC25"/>
  <c r="X25"/>
  <c r="Y25" s="1"/>
  <c r="P25"/>
  <c r="Q25" s="1"/>
  <c r="H25"/>
  <c r="D25"/>
  <c r="AC24"/>
  <c r="Y24"/>
  <c r="X24"/>
  <c r="Q24"/>
  <c r="P24"/>
  <c r="H24"/>
  <c r="D24" s="1"/>
  <c r="AC23"/>
  <c r="X23"/>
  <c r="Y23" s="1"/>
  <c r="P23"/>
  <c r="Q23" s="1"/>
  <c r="H23"/>
  <c r="D23"/>
  <c r="AC22"/>
  <c r="Y22"/>
  <c r="X22"/>
  <c r="Q22"/>
  <c r="P22"/>
  <c r="H22"/>
  <c r="D22" s="1"/>
  <c r="AC21"/>
  <c r="X21"/>
  <c r="Y21" s="1"/>
  <c r="P21"/>
  <c r="Q21" s="1"/>
  <c r="H21"/>
  <c r="D21"/>
  <c r="AC20"/>
  <c r="Y20"/>
  <c r="X20"/>
  <c r="Q20"/>
  <c r="P20"/>
  <c r="H20"/>
  <c r="D20" s="1"/>
  <c r="AC19"/>
  <c r="X19"/>
  <c r="Y19" s="1"/>
  <c r="P19"/>
  <c r="Q19" s="1"/>
  <c r="H19"/>
  <c r="D19"/>
  <c r="AC18"/>
  <c r="Y18"/>
  <c r="X18"/>
  <c r="Q18"/>
  <c r="P18"/>
  <c r="H18"/>
  <c r="D18" s="1"/>
  <c r="AC17"/>
  <c r="X17"/>
  <c r="Y17" s="1"/>
  <c r="P17"/>
  <c r="Q17" s="1"/>
  <c r="H17"/>
  <c r="D17"/>
  <c r="AC16"/>
  <c r="Y16"/>
  <c r="X16"/>
  <c r="Q16"/>
  <c r="P16"/>
  <c r="H16"/>
  <c r="D16" s="1"/>
  <c r="AC15"/>
  <c r="X15"/>
  <c r="Y15" s="1"/>
  <c r="P15"/>
  <c r="Q15" s="1"/>
  <c r="H15"/>
  <c r="D15"/>
  <c r="AC14"/>
  <c r="Y14"/>
  <c r="X14"/>
  <c r="Q14"/>
  <c r="P14"/>
  <c r="H14"/>
  <c r="D14" s="1"/>
  <c r="AC13"/>
  <c r="X13"/>
  <c r="Y13" s="1"/>
  <c r="P13"/>
  <c r="Q13" s="1"/>
  <c r="H13"/>
  <c r="D13"/>
  <c r="AC12"/>
  <c r="Y12"/>
  <c r="X12"/>
  <c r="Q12"/>
  <c r="P12"/>
  <c r="H12"/>
  <c r="D12" s="1"/>
  <c r="AC11"/>
  <c r="X11"/>
  <c r="Y11" s="1"/>
  <c r="P11"/>
  <c r="Q11" s="1"/>
  <c r="H11"/>
  <c r="D11"/>
  <c r="AC10"/>
  <c r="Y10"/>
  <c r="X10"/>
  <c r="Q10"/>
  <c r="P10"/>
  <c r="H10"/>
  <c r="D10" s="1"/>
  <c r="AC9"/>
  <c r="X9"/>
  <c r="Y9" s="1"/>
  <c r="P9"/>
  <c r="Q9" s="1"/>
  <c r="H9"/>
  <c r="D9"/>
  <c r="J3257" i="220" l="1"/>
  <c r="I2773"/>
  <c r="E2773"/>
  <c r="E3006" s="1"/>
  <c r="H2773"/>
  <c r="H3006" s="1"/>
  <c r="F2773"/>
  <c r="G2773"/>
  <c r="G3006" s="1"/>
  <c r="I3005"/>
  <c r="J3005"/>
  <c r="J2896"/>
  <c r="J137"/>
  <c r="J53" s="1"/>
  <c r="J2783"/>
  <c r="I1603"/>
  <c r="J1603"/>
  <c r="I137"/>
  <c r="J2774"/>
  <c r="J2773" s="1"/>
  <c r="J3273"/>
  <c r="G53"/>
  <c r="I54"/>
  <c r="I53" s="1"/>
  <c r="F3006"/>
  <c r="J3012"/>
  <c r="I3012"/>
  <c r="E53"/>
  <c r="F53"/>
  <c r="H53"/>
  <c r="O18" i="211"/>
  <c r="E67" i="161"/>
  <c r="E8"/>
  <c r="I8"/>
  <c r="E8" i="174"/>
  <c r="G8"/>
  <c r="G14" s="1"/>
  <c r="E10"/>
  <c r="E12"/>
  <c r="E9"/>
  <c r="E11"/>
  <c r="E13"/>
  <c r="Q29" i="189"/>
  <c r="Y29"/>
  <c r="I3006" i="220" l="1"/>
  <c r="J3006"/>
  <c r="E14" i="174"/>
  <c r="I21" i="169" l="1"/>
  <c r="H21"/>
  <c r="G21"/>
  <c r="F21"/>
  <c r="D21"/>
  <c r="C21"/>
  <c r="G20"/>
  <c r="D20"/>
  <c r="G19"/>
  <c r="D19"/>
  <c r="G18"/>
  <c r="D18"/>
  <c r="G17"/>
  <c r="D17"/>
  <c r="G16"/>
  <c r="D16"/>
  <c r="G15"/>
  <c r="D15"/>
  <c r="G14"/>
  <c r="D14"/>
  <c r="G13"/>
  <c r="D13"/>
  <c r="C1"/>
  <c r="W22" i="192"/>
  <c r="V22"/>
  <c r="U22"/>
  <c r="T22"/>
  <c r="R22"/>
  <c r="Q22"/>
  <c r="N22"/>
  <c r="M22"/>
  <c r="L22"/>
  <c r="I22"/>
  <c r="H22"/>
  <c r="G22"/>
  <c r="F22"/>
  <c r="E22"/>
  <c r="D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K11"/>
  <c r="J11"/>
  <c r="S10"/>
  <c r="P10"/>
  <c r="O10"/>
  <c r="K10"/>
  <c r="J10"/>
  <c r="S9"/>
  <c r="P9"/>
  <c r="O9"/>
  <c r="K9"/>
  <c r="J9"/>
  <c r="S8"/>
  <c r="S22" s="1"/>
  <c r="P8"/>
  <c r="P22" s="1"/>
  <c r="O8"/>
  <c r="O22" s="1"/>
  <c r="K8"/>
  <c r="K22" s="1"/>
  <c r="J8"/>
  <c r="J22" s="1"/>
  <c r="C1"/>
  <c r="R18" i="191"/>
  <c r="Q18"/>
  <c r="P18"/>
  <c r="N18"/>
  <c r="M18"/>
  <c r="K18"/>
  <c r="J18"/>
  <c r="H18"/>
  <c r="G18"/>
  <c r="F18"/>
  <c r="E18"/>
  <c r="D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E14" i="235" l="1"/>
  <c r="F14"/>
  <c r="Z14" i="232"/>
  <c r="Y14"/>
  <c r="E14"/>
  <c r="D14"/>
  <c r="G31" i="230"/>
  <c r="F31"/>
  <c r="E31"/>
  <c r="D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I31" s="1"/>
  <c r="H9"/>
  <c r="H31" s="1"/>
  <c r="G31" i="229"/>
  <c r="F31"/>
  <c r="E31"/>
  <c r="D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I31" s="1"/>
  <c r="H9"/>
  <c r="H31" s="1"/>
  <c r="O17" i="226"/>
  <c r="N17"/>
  <c r="M17"/>
  <c r="L17"/>
  <c r="K17"/>
  <c r="J17"/>
  <c r="I17"/>
  <c r="H17"/>
  <c r="F17"/>
  <c r="E17"/>
  <c r="D17"/>
  <c r="O16"/>
  <c r="N16"/>
  <c r="M16"/>
  <c r="L16"/>
  <c r="K16"/>
  <c r="J16"/>
  <c r="I16"/>
  <c r="H16"/>
  <c r="G16"/>
  <c r="F16"/>
  <c r="E16"/>
  <c r="D16"/>
  <c r="G15"/>
  <c r="G14"/>
  <c r="G13"/>
  <c r="G17" s="1"/>
  <c r="G12"/>
  <c r="I36" i="200"/>
  <c r="H36"/>
  <c r="G36"/>
  <c r="F36"/>
  <c r="E36"/>
  <c r="D36"/>
  <c r="C36"/>
  <c r="D8" i="212"/>
  <c r="C8"/>
  <c r="M18" i="213"/>
  <c r="L18"/>
  <c r="K18"/>
  <c r="J18"/>
  <c r="I18"/>
  <c r="H18"/>
  <c r="G18"/>
  <c r="F18"/>
  <c r="E18"/>
  <c r="D18"/>
  <c r="Q17"/>
  <c r="P17"/>
  <c r="O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Q18" s="1"/>
  <c r="P8"/>
  <c r="P18" s="1"/>
  <c r="O8"/>
  <c r="O18" s="1"/>
  <c r="N8"/>
  <c r="N18" s="1"/>
  <c r="F8" i="183"/>
  <c r="E8"/>
  <c r="D8"/>
  <c r="C8"/>
  <c r="B8"/>
  <c r="G22" i="208"/>
  <c r="F22"/>
  <c r="E22"/>
  <c r="D22"/>
  <c r="G14" i="197"/>
  <c r="F14"/>
  <c r="E14"/>
  <c r="D14"/>
  <c r="C14"/>
  <c r="H71" i="209"/>
  <c r="L71" s="1"/>
  <c r="G71"/>
  <c r="K71" s="1"/>
  <c r="F71"/>
  <c r="E71"/>
  <c r="D71"/>
  <c r="J70"/>
  <c r="I70"/>
  <c r="D70"/>
  <c r="L70" s="1"/>
  <c r="H69"/>
  <c r="L69" s="1"/>
  <c r="G69"/>
  <c r="K69" s="1"/>
  <c r="F69"/>
  <c r="E69"/>
  <c r="D69"/>
  <c r="H68"/>
  <c r="L68" s="1"/>
  <c r="G68"/>
  <c r="K68" s="1"/>
  <c r="F68"/>
  <c r="E68"/>
  <c r="D68"/>
  <c r="L67"/>
  <c r="K67"/>
  <c r="J67"/>
  <c r="I67"/>
  <c r="L66"/>
  <c r="K66"/>
  <c r="J66"/>
  <c r="I66"/>
  <c r="L65"/>
  <c r="K65"/>
  <c r="J65"/>
  <c r="I65"/>
  <c r="L64"/>
  <c r="K64"/>
  <c r="J64"/>
  <c r="I64"/>
  <c r="L63"/>
  <c r="K63"/>
  <c r="J63"/>
  <c r="I63"/>
  <c r="L62"/>
  <c r="K62"/>
  <c r="J62"/>
  <c r="I62"/>
  <c r="L61"/>
  <c r="K61"/>
  <c r="J61"/>
  <c r="I61"/>
  <c r="L60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J2769" i="220"/>
  <c r="I2769"/>
  <c r="J2768"/>
  <c r="I2768"/>
  <c r="J2767"/>
  <c r="I2767"/>
  <c r="J2766"/>
  <c r="I2766"/>
  <c r="J2765"/>
  <c r="I2765"/>
  <c r="J2764"/>
  <c r="I2764"/>
  <c r="J2763"/>
  <c r="I2763"/>
  <c r="J2762"/>
  <c r="I2762"/>
  <c r="J2761"/>
  <c r="I2761"/>
  <c r="J2760"/>
  <c r="I2760"/>
  <c r="J2759"/>
  <c r="I2759"/>
  <c r="J2758"/>
  <c r="I2758"/>
  <c r="J2757"/>
  <c r="I2757"/>
  <c r="J2756"/>
  <c r="I2756"/>
  <c r="J2755"/>
  <c r="I2755"/>
  <c r="J2754"/>
  <c r="I2754"/>
  <c r="J2753"/>
  <c r="I2753"/>
  <c r="J2752"/>
  <c r="I2752"/>
  <c r="J2751"/>
  <c r="I2751"/>
  <c r="J2750"/>
  <c r="I2750"/>
  <c r="J2749"/>
  <c r="I2749"/>
  <c r="J2748"/>
  <c r="I2748"/>
  <c r="J2747"/>
  <c r="I2747"/>
  <c r="J2746"/>
  <c r="I2746"/>
  <c r="J2745"/>
  <c r="I2745"/>
  <c r="J2744"/>
  <c r="I2744"/>
  <c r="J2743"/>
  <c r="I2743"/>
  <c r="J2742"/>
  <c r="I2742"/>
  <c r="J2741"/>
  <c r="I2741"/>
  <c r="J2740"/>
  <c r="I2740"/>
  <c r="J2739"/>
  <c r="I2739"/>
  <c r="J2738"/>
  <c r="I2738"/>
  <c r="J2737"/>
  <c r="I2737"/>
  <c r="J2736"/>
  <c r="I2736"/>
  <c r="J2735"/>
  <c r="I2735"/>
  <c r="J2734"/>
  <c r="I2734"/>
  <c r="J2733"/>
  <c r="I2733"/>
  <c r="J2732"/>
  <c r="I2732"/>
  <c r="J2731"/>
  <c r="I2731"/>
  <c r="J2730"/>
  <c r="I2730"/>
  <c r="J2729"/>
  <c r="I2729"/>
  <c r="J2728"/>
  <c r="I2728"/>
  <c r="J2727"/>
  <c r="I2727"/>
  <c r="J2726"/>
  <c r="I2726"/>
  <c r="J2725"/>
  <c r="I2725"/>
  <c r="J2724"/>
  <c r="I2724"/>
  <c r="H2724"/>
  <c r="G2724"/>
  <c r="F2724"/>
  <c r="E2724"/>
  <c r="J2722"/>
  <c r="I2722"/>
  <c r="H2722"/>
  <c r="G2722"/>
  <c r="F2722"/>
  <c r="E2722"/>
  <c r="J2715"/>
  <c r="I2715"/>
  <c r="J2714"/>
  <c r="I2714"/>
  <c r="J2713"/>
  <c r="I2713"/>
  <c r="J2712"/>
  <c r="I2712"/>
  <c r="J2711"/>
  <c r="I2711"/>
  <c r="J2710"/>
  <c r="I2710"/>
  <c r="J2709"/>
  <c r="I2709"/>
  <c r="J2708"/>
  <c r="I2708"/>
  <c r="J2707"/>
  <c r="I2707"/>
  <c r="J2706"/>
  <c r="I2706"/>
  <c r="J2705"/>
  <c r="I2705"/>
  <c r="J2704"/>
  <c r="I2704"/>
  <c r="J2703"/>
  <c r="I2703"/>
  <c r="J2702"/>
  <c r="I2702"/>
  <c r="J2701"/>
  <c r="I2701"/>
  <c r="J2700"/>
  <c r="I2700"/>
  <c r="J2699"/>
  <c r="I2699"/>
  <c r="J2698"/>
  <c r="I2698"/>
  <c r="J2697"/>
  <c r="I2697"/>
  <c r="J2696"/>
  <c r="I2696"/>
  <c r="J2695"/>
  <c r="I2695"/>
  <c r="J2694"/>
  <c r="I2694"/>
  <c r="J2693"/>
  <c r="I2693"/>
  <c r="J2692"/>
  <c r="I2692"/>
  <c r="J2691"/>
  <c r="I2691"/>
  <c r="J2690"/>
  <c r="I2690"/>
  <c r="J2689"/>
  <c r="I2689"/>
  <c r="J2688"/>
  <c r="I2688"/>
  <c r="J2687"/>
  <c r="J2646" s="1"/>
  <c r="J2644" s="1"/>
  <c r="I2687"/>
  <c r="I2646" s="1"/>
  <c r="I2644" s="1"/>
  <c r="J2637"/>
  <c r="I2637"/>
  <c r="J2636"/>
  <c r="I2636"/>
  <c r="J2635"/>
  <c r="I2635"/>
  <c r="J2634"/>
  <c r="I2634"/>
  <c r="J2633"/>
  <c r="I2633"/>
  <c r="J2632"/>
  <c r="I2632"/>
  <c r="J2631"/>
  <c r="I2631"/>
  <c r="J2630"/>
  <c r="I2630"/>
  <c r="J2629"/>
  <c r="I2629"/>
  <c r="J2628"/>
  <c r="I2628"/>
  <c r="J2627"/>
  <c r="I2627"/>
  <c r="J2626"/>
  <c r="I2626"/>
  <c r="J2625"/>
  <c r="I2625"/>
  <c r="J2624"/>
  <c r="I2624"/>
  <c r="J2623"/>
  <c r="I2623"/>
  <c r="J2622"/>
  <c r="I2622"/>
  <c r="J2621"/>
  <c r="I2621"/>
  <c r="J2620"/>
  <c r="I2620"/>
  <c r="J2619"/>
  <c r="I2619"/>
  <c r="J2618"/>
  <c r="I2618"/>
  <c r="J2617"/>
  <c r="I2617"/>
  <c r="J2616"/>
  <c r="I2616"/>
  <c r="J2615"/>
  <c r="I2615"/>
  <c r="J2614"/>
  <c r="I2614"/>
  <c r="J2613"/>
  <c r="I2613"/>
  <c r="J2612"/>
  <c r="I2612"/>
  <c r="J2611"/>
  <c r="I2611"/>
  <c r="J2610"/>
  <c r="I2610"/>
  <c r="J2609"/>
  <c r="I2609"/>
  <c r="J2608"/>
  <c r="I2608"/>
  <c r="J2607"/>
  <c r="I2607"/>
  <c r="J2606"/>
  <c r="I2606"/>
  <c r="J2605"/>
  <c r="I2605"/>
  <c r="J2604"/>
  <c r="I2604"/>
  <c r="J2603"/>
  <c r="I2603"/>
  <c r="J2602"/>
  <c r="I2602"/>
  <c r="J2601"/>
  <c r="I2601"/>
  <c r="J2600"/>
  <c r="I2600"/>
  <c r="J2599"/>
  <c r="I2599"/>
  <c r="J2598"/>
  <c r="I2598"/>
  <c r="J2597"/>
  <c r="I2597"/>
  <c r="J2596"/>
  <c r="I2596"/>
  <c r="J2595"/>
  <c r="I2595"/>
  <c r="J2594"/>
  <c r="I2594"/>
  <c r="J2593"/>
  <c r="I2593"/>
  <c r="J2592"/>
  <c r="I2592"/>
  <c r="J2591"/>
  <c r="I2591"/>
  <c r="J2590"/>
  <c r="I2590"/>
  <c r="J2589"/>
  <c r="I2589"/>
  <c r="J2588"/>
  <c r="I2588"/>
  <c r="J2587"/>
  <c r="I2587"/>
  <c r="J2586"/>
  <c r="I2586"/>
  <c r="J2585"/>
  <c r="I2585"/>
  <c r="J2584"/>
  <c r="I2584"/>
  <c r="J2583"/>
  <c r="I2583"/>
  <c r="J2582"/>
  <c r="I2582"/>
  <c r="J2581"/>
  <c r="I2581"/>
  <c r="J2580"/>
  <c r="I2580"/>
  <c r="J2579"/>
  <c r="I2579"/>
  <c r="J2578"/>
  <c r="I2578"/>
  <c r="J2577"/>
  <c r="I2577"/>
  <c r="J2576"/>
  <c r="I2576"/>
  <c r="J2575"/>
  <c r="I2575"/>
  <c r="J2574"/>
  <c r="I2574"/>
  <c r="J2573"/>
  <c r="I2573"/>
  <c r="J2572"/>
  <c r="I2572"/>
  <c r="J2571"/>
  <c r="I2571"/>
  <c r="J2570"/>
  <c r="I2570"/>
  <c r="J2569"/>
  <c r="I2569"/>
  <c r="J2568"/>
  <c r="I2568"/>
  <c r="J2567"/>
  <c r="I2567"/>
  <c r="J2566"/>
  <c r="I2566"/>
  <c r="J2565"/>
  <c r="I2565"/>
  <c r="J2564"/>
  <c r="I2564"/>
  <c r="J2563"/>
  <c r="I2563"/>
  <c r="J2562"/>
  <c r="I2562"/>
  <c r="J2561"/>
  <c r="I2561"/>
  <c r="J2560"/>
  <c r="I2560"/>
  <c r="J2559"/>
  <c r="I2559"/>
  <c r="J2558"/>
  <c r="I2558"/>
  <c r="J2557"/>
  <c r="I2557"/>
  <c r="J2556"/>
  <c r="I2556"/>
  <c r="J2555"/>
  <c r="I2555"/>
  <c r="J2554"/>
  <c r="I2554"/>
  <c r="J2553"/>
  <c r="I2553"/>
  <c r="J2552"/>
  <c r="I2552"/>
  <c r="J2551"/>
  <c r="I2551"/>
  <c r="J2550"/>
  <c r="I2550"/>
  <c r="J2549"/>
  <c r="I2549"/>
  <c r="J2548"/>
  <c r="I2548"/>
  <c r="J2547"/>
  <c r="I2547"/>
  <c r="J2546"/>
  <c r="I2546"/>
  <c r="J2545"/>
  <c r="I2545"/>
  <c r="J2544"/>
  <c r="I2544"/>
  <c r="J2543"/>
  <c r="I2543"/>
  <c r="J2542"/>
  <c r="I2542"/>
  <c r="J2541"/>
  <c r="I2541"/>
  <c r="J2540"/>
  <c r="I2540"/>
  <c r="J2539"/>
  <c r="I2539"/>
  <c r="J2538"/>
  <c r="I2538"/>
  <c r="J2537"/>
  <c r="I2537"/>
  <c r="J2536"/>
  <c r="I2536"/>
  <c r="J2535"/>
  <c r="I2535"/>
  <c r="J2534"/>
  <c r="I2534"/>
  <c r="J2533"/>
  <c r="I2533"/>
  <c r="J2532"/>
  <c r="I2532"/>
  <c r="J2531"/>
  <c r="I2531"/>
  <c r="J2530"/>
  <c r="I2530"/>
  <c r="J2529"/>
  <c r="I2529"/>
  <c r="J2528"/>
  <c r="I2528"/>
  <c r="J2527"/>
  <c r="I2527"/>
  <c r="J2526"/>
  <c r="I2526"/>
  <c r="J2525"/>
  <c r="I2525"/>
  <c r="J2524"/>
  <c r="I2524"/>
  <c r="J2523"/>
  <c r="I2523"/>
  <c r="J2522"/>
  <c r="I2522"/>
  <c r="J2521"/>
  <c r="I2521"/>
  <c r="J2520"/>
  <c r="I2520"/>
  <c r="J2519"/>
  <c r="I2519"/>
  <c r="J2518"/>
  <c r="I2518"/>
  <c r="J2517"/>
  <c r="I2517"/>
  <c r="J2516"/>
  <c r="I2516"/>
  <c r="J2515"/>
  <c r="I2515"/>
  <c r="J2514"/>
  <c r="I2514"/>
  <c r="J2513"/>
  <c r="I2513"/>
  <c r="J2512"/>
  <c r="I2512"/>
  <c r="J2511"/>
  <c r="I2511"/>
  <c r="J2510"/>
  <c r="I2510"/>
  <c r="J2509"/>
  <c r="I2509"/>
  <c r="J2508"/>
  <c r="I2508"/>
  <c r="J2507"/>
  <c r="I2507"/>
  <c r="J2506"/>
  <c r="I2506"/>
  <c r="J2505"/>
  <c r="I2505"/>
  <c r="H2505"/>
  <c r="G2505"/>
  <c r="F2505"/>
  <c r="E2505"/>
  <c r="J2428"/>
  <c r="I2428"/>
  <c r="H2428"/>
  <c r="G2428"/>
  <c r="F2428"/>
  <c r="E2428"/>
  <c r="J2426"/>
  <c r="I2426"/>
  <c r="H2426"/>
  <c r="G2426"/>
  <c r="F2426"/>
  <c r="E2426"/>
  <c r="J2423"/>
  <c r="I2423"/>
  <c r="J2422"/>
  <c r="I2422"/>
  <c r="J2421"/>
  <c r="I2421"/>
  <c r="J2420"/>
  <c r="I2420"/>
  <c r="J2419"/>
  <c r="I2419"/>
  <c r="I2418" s="1"/>
  <c r="J2418"/>
  <c r="H2418"/>
  <c r="G2418"/>
  <c r="F2418"/>
  <c r="E2418"/>
  <c r="J2414"/>
  <c r="I2414"/>
  <c r="J2413"/>
  <c r="I2413"/>
  <c r="J2412"/>
  <c r="I2412"/>
  <c r="J2411"/>
  <c r="I2411"/>
  <c r="J2410"/>
  <c r="I2410"/>
  <c r="J2409"/>
  <c r="I2409"/>
  <c r="J2408"/>
  <c r="I2408"/>
  <c r="J2407"/>
  <c r="I2407"/>
  <c r="J2406"/>
  <c r="I2406"/>
  <c r="J2405"/>
  <c r="I2405"/>
  <c r="J2404"/>
  <c r="I2404"/>
  <c r="J2403"/>
  <c r="I2403"/>
  <c r="J2402"/>
  <c r="I2402"/>
  <c r="J2401"/>
  <c r="I2401"/>
  <c r="J2400"/>
  <c r="I2400"/>
  <c r="J2399"/>
  <c r="I2399"/>
  <c r="J2398"/>
  <c r="I2398"/>
  <c r="J2397"/>
  <c r="I2397"/>
  <c r="J2396"/>
  <c r="I2396"/>
  <c r="J2395"/>
  <c r="I2395"/>
  <c r="J2394"/>
  <c r="I2394"/>
  <c r="J2393"/>
  <c r="I2393"/>
  <c r="J2392"/>
  <c r="I2392"/>
  <c r="J2391"/>
  <c r="I2391"/>
  <c r="J2390"/>
  <c r="I2390"/>
  <c r="J2389"/>
  <c r="I2389"/>
  <c r="J2388"/>
  <c r="I2388"/>
  <c r="J2387"/>
  <c r="I2387"/>
  <c r="J2386"/>
  <c r="I2386"/>
  <c r="J2385"/>
  <c r="I2385"/>
  <c r="J2384"/>
  <c r="I2384"/>
  <c r="J2383"/>
  <c r="I2383"/>
  <c r="J2382"/>
  <c r="I2382"/>
  <c r="J2381"/>
  <c r="I2381"/>
  <c r="J2380"/>
  <c r="I2380"/>
  <c r="J2379"/>
  <c r="I2379"/>
  <c r="J2378"/>
  <c r="I2378"/>
  <c r="J2377"/>
  <c r="I2377"/>
  <c r="J2376"/>
  <c r="I2376"/>
  <c r="J2375"/>
  <c r="I2375"/>
  <c r="J2374"/>
  <c r="I2374"/>
  <c r="J2373"/>
  <c r="I2373"/>
  <c r="J2372"/>
  <c r="I2372"/>
  <c r="J2371"/>
  <c r="I2371"/>
  <c r="J2370"/>
  <c r="I2370"/>
  <c r="J2369"/>
  <c r="I2369"/>
  <c r="J2368"/>
  <c r="I2368"/>
  <c r="J2367"/>
  <c r="I2367"/>
  <c r="J2366"/>
  <c r="I2366"/>
  <c r="J2365"/>
  <c r="I2365"/>
  <c r="J2364"/>
  <c r="I2364"/>
  <c r="J2363"/>
  <c r="I2363"/>
  <c r="J2362"/>
  <c r="I2362"/>
  <c r="J2361"/>
  <c r="I2361"/>
  <c r="J2360"/>
  <c r="I2360"/>
  <c r="J2359"/>
  <c r="I2359"/>
  <c r="J2358"/>
  <c r="I2358"/>
  <c r="J2357"/>
  <c r="I2357"/>
  <c r="J2356"/>
  <c r="I2356"/>
  <c r="J2355"/>
  <c r="I2355"/>
  <c r="J2354"/>
  <c r="I2354"/>
  <c r="J2353"/>
  <c r="I2353"/>
  <c r="J2352"/>
  <c r="I2352"/>
  <c r="J2351"/>
  <c r="I2351"/>
  <c r="J2350"/>
  <c r="J2349" s="1"/>
  <c r="J2347" s="1"/>
  <c r="I2350"/>
  <c r="I2349" s="1"/>
  <c r="I2347" s="1"/>
  <c r="H2349"/>
  <c r="G2349"/>
  <c r="G2347" s="1"/>
  <c r="F2349"/>
  <c r="F2347" s="1"/>
  <c r="E2349"/>
  <c r="E2347" s="1"/>
  <c r="H2347"/>
  <c r="J2342"/>
  <c r="I2342"/>
  <c r="J2341"/>
  <c r="I2341"/>
  <c r="J2340"/>
  <c r="I2340"/>
  <c r="J2339"/>
  <c r="I2339"/>
  <c r="J2338"/>
  <c r="I2338"/>
  <c r="J2337"/>
  <c r="I2337"/>
  <c r="J2336"/>
  <c r="I2336"/>
  <c r="J2335"/>
  <c r="I2335"/>
  <c r="J2334"/>
  <c r="I2334"/>
  <c r="J2333"/>
  <c r="I2333"/>
  <c r="J2332"/>
  <c r="I2332"/>
  <c r="J2331"/>
  <c r="I2331"/>
  <c r="J2330"/>
  <c r="I2330"/>
  <c r="J2329"/>
  <c r="I2329"/>
  <c r="J2328"/>
  <c r="I2328"/>
  <c r="J2327"/>
  <c r="I2327"/>
  <c r="J2326"/>
  <c r="I2326"/>
  <c r="J2325"/>
  <c r="I2325"/>
  <c r="J2324"/>
  <c r="I2324"/>
  <c r="J2323"/>
  <c r="I2323"/>
  <c r="J2322"/>
  <c r="I2322"/>
  <c r="J2321"/>
  <c r="I2321"/>
  <c r="J2320"/>
  <c r="I2320"/>
  <c r="J2319"/>
  <c r="I2319"/>
  <c r="J2318"/>
  <c r="I2318"/>
  <c r="J2317"/>
  <c r="I2317"/>
  <c r="J2316"/>
  <c r="I2316"/>
  <c r="J2315"/>
  <c r="I2315"/>
  <c r="J2314"/>
  <c r="I2314"/>
  <c r="J2313"/>
  <c r="I2313"/>
  <c r="J2312"/>
  <c r="I2312"/>
  <c r="J2311"/>
  <c r="I2311"/>
  <c r="J2310"/>
  <c r="I2310"/>
  <c r="J2309"/>
  <c r="I2309"/>
  <c r="J2308"/>
  <c r="I2308"/>
  <c r="J2307"/>
  <c r="I2307"/>
  <c r="J2306"/>
  <c r="I2306"/>
  <c r="J2305"/>
  <c r="I2305"/>
  <c r="J2304"/>
  <c r="I2304"/>
  <c r="J2303"/>
  <c r="I2303"/>
  <c r="J2302"/>
  <c r="I2302"/>
  <c r="J2301"/>
  <c r="I2301"/>
  <c r="J2300"/>
  <c r="I2300"/>
  <c r="J2299"/>
  <c r="I2299"/>
  <c r="J2298"/>
  <c r="I2298"/>
  <c r="J2297"/>
  <c r="I2297"/>
  <c r="J2296"/>
  <c r="I2296"/>
  <c r="J2295"/>
  <c r="I2295"/>
  <c r="J2294"/>
  <c r="I2294"/>
  <c r="J2293"/>
  <c r="I2293"/>
  <c r="J2292"/>
  <c r="I2292"/>
  <c r="J2291"/>
  <c r="I2291"/>
  <c r="J2290"/>
  <c r="I2290"/>
  <c r="J2289"/>
  <c r="I2289"/>
  <c r="J2288"/>
  <c r="I2288"/>
  <c r="J2287"/>
  <c r="I2287"/>
  <c r="J2286"/>
  <c r="I2286"/>
  <c r="J2285"/>
  <c r="I2285"/>
  <c r="J2284"/>
  <c r="I2284"/>
  <c r="J2283"/>
  <c r="I2283"/>
  <c r="J2282"/>
  <c r="I2282"/>
  <c r="J2281"/>
  <c r="I2281"/>
  <c r="J2280"/>
  <c r="I2280"/>
  <c r="J2279"/>
  <c r="I2279"/>
  <c r="J2278"/>
  <c r="I2278"/>
  <c r="J2277"/>
  <c r="I2277"/>
  <c r="J2276"/>
  <c r="I2276"/>
  <c r="J2275"/>
  <c r="I2275"/>
  <c r="J2274"/>
  <c r="I2274"/>
  <c r="J2273"/>
  <c r="I2273"/>
  <c r="J2272"/>
  <c r="I2272"/>
  <c r="J2271"/>
  <c r="I2271"/>
  <c r="J2270"/>
  <c r="I2270"/>
  <c r="J2269"/>
  <c r="I2269"/>
  <c r="J2268"/>
  <c r="I2268"/>
  <c r="J2267"/>
  <c r="I2267"/>
  <c r="J2266"/>
  <c r="I2266"/>
  <c r="J2265"/>
  <c r="I2265"/>
  <c r="J2264"/>
  <c r="I2264"/>
  <c r="J2263"/>
  <c r="I2263"/>
  <c r="J2262"/>
  <c r="I2262"/>
  <c r="J2261"/>
  <c r="I2261"/>
  <c r="J2260"/>
  <c r="I2260"/>
  <c r="J2259"/>
  <c r="I2259"/>
  <c r="J2258"/>
  <c r="I2258"/>
  <c r="J2257"/>
  <c r="I2257"/>
  <c r="J2256"/>
  <c r="I2256"/>
  <c r="J2255"/>
  <c r="I2255"/>
  <c r="J2254"/>
  <c r="I2254"/>
  <c r="J2253"/>
  <c r="I2253"/>
  <c r="J2252"/>
  <c r="I2252"/>
  <c r="J2251"/>
  <c r="I2251"/>
  <c r="J2250"/>
  <c r="I2250"/>
  <c r="J2249"/>
  <c r="I2249"/>
  <c r="J2248"/>
  <c r="I2248"/>
  <c r="J2247"/>
  <c r="I2247"/>
  <c r="J2246"/>
  <c r="I2246"/>
  <c r="J2245"/>
  <c r="I2245"/>
  <c r="J2244"/>
  <c r="I2244"/>
  <c r="J2243"/>
  <c r="I2243"/>
  <c r="J2242"/>
  <c r="I2242"/>
  <c r="J2241"/>
  <c r="I2241"/>
  <c r="J2240"/>
  <c r="J2238" s="1"/>
  <c r="I2240"/>
  <c r="I2238" s="1"/>
  <c r="H2240"/>
  <c r="H2238" s="1"/>
  <c r="G2240"/>
  <c r="G2238" s="1"/>
  <c r="F2240"/>
  <c r="F2238" s="1"/>
  <c r="E2240"/>
  <c r="E2238" s="1"/>
  <c r="J2235"/>
  <c r="I2235"/>
  <c r="J2234"/>
  <c r="I2234"/>
  <c r="J2233"/>
  <c r="I2233"/>
  <c r="J2232"/>
  <c r="I2232"/>
  <c r="J2231"/>
  <c r="I2231"/>
  <c r="J2230"/>
  <c r="I2230"/>
  <c r="J2229"/>
  <c r="I2229"/>
  <c r="H2229"/>
  <c r="G2229"/>
  <c r="F2229"/>
  <c r="E2229"/>
  <c r="J2226"/>
  <c r="I2226"/>
  <c r="J2225"/>
  <c r="I2225"/>
  <c r="J2224"/>
  <c r="I2224"/>
  <c r="J2223"/>
  <c r="I2223"/>
  <c r="J2222"/>
  <c r="I2222"/>
  <c r="J2221"/>
  <c r="I2221"/>
  <c r="J2220"/>
  <c r="I2220"/>
  <c r="J2219"/>
  <c r="I2219"/>
  <c r="J2218"/>
  <c r="I2218"/>
  <c r="J2217"/>
  <c r="I2217"/>
  <c r="J2216"/>
  <c r="I2216"/>
  <c r="J2215"/>
  <c r="I2215"/>
  <c r="J2214"/>
  <c r="I2214"/>
  <c r="J2213"/>
  <c r="I2213"/>
  <c r="J2212"/>
  <c r="I2212"/>
  <c r="J2211"/>
  <c r="I2211"/>
  <c r="J2210"/>
  <c r="I2210"/>
  <c r="J2209"/>
  <c r="I2209"/>
  <c r="J2208"/>
  <c r="I2208"/>
  <c r="J2207"/>
  <c r="I2207"/>
  <c r="J2206"/>
  <c r="I2206"/>
  <c r="J2205"/>
  <c r="I2205"/>
  <c r="J2204"/>
  <c r="I2204"/>
  <c r="J2203"/>
  <c r="I2203"/>
  <c r="J2202"/>
  <c r="I2202"/>
  <c r="J2201"/>
  <c r="I2201"/>
  <c r="J2200"/>
  <c r="I2200"/>
  <c r="J2199"/>
  <c r="I2199"/>
  <c r="J2198"/>
  <c r="I2198"/>
  <c r="J2197"/>
  <c r="I2197"/>
  <c r="J2196"/>
  <c r="I2196"/>
  <c r="J2195"/>
  <c r="I2195"/>
  <c r="J2194"/>
  <c r="I2194"/>
  <c r="J2193"/>
  <c r="I2193"/>
  <c r="J2192"/>
  <c r="I2192"/>
  <c r="J2191"/>
  <c r="I2191"/>
  <c r="J2190"/>
  <c r="I2190"/>
  <c r="J2189"/>
  <c r="I2189"/>
  <c r="J2188"/>
  <c r="I2188"/>
  <c r="J2187"/>
  <c r="I2187"/>
  <c r="J2186"/>
  <c r="I2186"/>
  <c r="J2185"/>
  <c r="I2185"/>
  <c r="J2184"/>
  <c r="I2184"/>
  <c r="J2183"/>
  <c r="I2183"/>
  <c r="J2182"/>
  <c r="I2182"/>
  <c r="J2181"/>
  <c r="I2181"/>
  <c r="J2180"/>
  <c r="I2180"/>
  <c r="J2179"/>
  <c r="I2179"/>
  <c r="J2178"/>
  <c r="I2178"/>
  <c r="J2177"/>
  <c r="I2177"/>
  <c r="J2176"/>
  <c r="I2176"/>
  <c r="J2175"/>
  <c r="I2175"/>
  <c r="J2174"/>
  <c r="I2174"/>
  <c r="J2173"/>
  <c r="I2173"/>
  <c r="J2172"/>
  <c r="I2172"/>
  <c r="J2171"/>
  <c r="I2171"/>
  <c r="J2170"/>
  <c r="I2170"/>
  <c r="J2169"/>
  <c r="I2169"/>
  <c r="J2168"/>
  <c r="I2168"/>
  <c r="J2167"/>
  <c r="I2167"/>
  <c r="J2166"/>
  <c r="I2166"/>
  <c r="J2165"/>
  <c r="I2165"/>
  <c r="J2164"/>
  <c r="I2164"/>
  <c r="J2163"/>
  <c r="I2163"/>
  <c r="J2162"/>
  <c r="I2162"/>
  <c r="J2161"/>
  <c r="I2161"/>
  <c r="J2160"/>
  <c r="I2160"/>
  <c r="J2159"/>
  <c r="I2159"/>
  <c r="J2158"/>
  <c r="I2158"/>
  <c r="J2157"/>
  <c r="I2157"/>
  <c r="J2156"/>
  <c r="I2156"/>
  <c r="J2155"/>
  <c r="I2155"/>
  <c r="J2154"/>
  <c r="I2154"/>
  <c r="J2153"/>
  <c r="I2153"/>
  <c r="J2152"/>
  <c r="I2152"/>
  <c r="J2151"/>
  <c r="I2151"/>
  <c r="J2150"/>
  <c r="I2150"/>
  <c r="J2149"/>
  <c r="I2149"/>
  <c r="J2148"/>
  <c r="I2148"/>
  <c r="J2147"/>
  <c r="I2147"/>
  <c r="J2146"/>
  <c r="I2146"/>
  <c r="J2145"/>
  <c r="I2145"/>
  <c r="J2144"/>
  <c r="I2144"/>
  <c r="J2143"/>
  <c r="I2143"/>
  <c r="J2142"/>
  <c r="I2142"/>
  <c r="J2141"/>
  <c r="I2141"/>
  <c r="J2140"/>
  <c r="I2140"/>
  <c r="J2139"/>
  <c r="I2139"/>
  <c r="J2138"/>
  <c r="I2138"/>
  <c r="J2137"/>
  <c r="I2137"/>
  <c r="J2136"/>
  <c r="I2136"/>
  <c r="J2135"/>
  <c r="I2135"/>
  <c r="J2134"/>
  <c r="I2134"/>
  <c r="J2133"/>
  <c r="I2133"/>
  <c r="J2132"/>
  <c r="I2132"/>
  <c r="J2131"/>
  <c r="I2131"/>
  <c r="J2130"/>
  <c r="I2130"/>
  <c r="I2129" s="1"/>
  <c r="I2127" s="1"/>
  <c r="H2129"/>
  <c r="H2127" s="1"/>
  <c r="G2129"/>
  <c r="G2127" s="1"/>
  <c r="F2129"/>
  <c r="F2127" s="1"/>
  <c r="E2129"/>
  <c r="E2127" s="1"/>
  <c r="J2124"/>
  <c r="I2124"/>
  <c r="J2123"/>
  <c r="I2123"/>
  <c r="J2122"/>
  <c r="I2122"/>
  <c r="J2121"/>
  <c r="I2121"/>
  <c r="J2120"/>
  <c r="I2120"/>
  <c r="J2119"/>
  <c r="I2119"/>
  <c r="J2118"/>
  <c r="I2118"/>
  <c r="H2118"/>
  <c r="G2118"/>
  <c r="F2118"/>
  <c r="E2118"/>
  <c r="J2115"/>
  <c r="I2115"/>
  <c r="J2114"/>
  <c r="I2114"/>
  <c r="J2113"/>
  <c r="I2113"/>
  <c r="J2112"/>
  <c r="I2112"/>
  <c r="J2111"/>
  <c r="I2111"/>
  <c r="J2110"/>
  <c r="I2110"/>
  <c r="J2109"/>
  <c r="I2109"/>
  <c r="J2108"/>
  <c r="I2108"/>
  <c r="J2107"/>
  <c r="I2107"/>
  <c r="J2106"/>
  <c r="I2106"/>
  <c r="J2105"/>
  <c r="I2105"/>
  <c r="J2104"/>
  <c r="I2104"/>
  <c r="J2103"/>
  <c r="I2103"/>
  <c r="J2102"/>
  <c r="I2102"/>
  <c r="J2101"/>
  <c r="I2101"/>
  <c r="J2100"/>
  <c r="I2100"/>
  <c r="J2099"/>
  <c r="I2099"/>
  <c r="J2098"/>
  <c r="I2098"/>
  <c r="J2097"/>
  <c r="I2097"/>
  <c r="J2096"/>
  <c r="I2096"/>
  <c r="J2095"/>
  <c r="I2095"/>
  <c r="J2094"/>
  <c r="I2094"/>
  <c r="J2093"/>
  <c r="I2093"/>
  <c r="J2092"/>
  <c r="I2092"/>
  <c r="J2091"/>
  <c r="I2091"/>
  <c r="J2090"/>
  <c r="I2090"/>
  <c r="J2089"/>
  <c r="I2089"/>
  <c r="J2088"/>
  <c r="I2088"/>
  <c r="J2087"/>
  <c r="I2087"/>
  <c r="J2086"/>
  <c r="I2086"/>
  <c r="J2085"/>
  <c r="I2085"/>
  <c r="J2084"/>
  <c r="I2084"/>
  <c r="J2083"/>
  <c r="I2083"/>
  <c r="J2082"/>
  <c r="I2082"/>
  <c r="J2081"/>
  <c r="I2081"/>
  <c r="J2080"/>
  <c r="I2080"/>
  <c r="J2079"/>
  <c r="I2079"/>
  <c r="J2078"/>
  <c r="I2078"/>
  <c r="J2077"/>
  <c r="I2077"/>
  <c r="J2076"/>
  <c r="I2076"/>
  <c r="J2075"/>
  <c r="I2075"/>
  <c r="J2074"/>
  <c r="I2074"/>
  <c r="J2073"/>
  <c r="I2073"/>
  <c r="J2072"/>
  <c r="I2072"/>
  <c r="J2071"/>
  <c r="I2071"/>
  <c r="J2070"/>
  <c r="I2070"/>
  <c r="J2069"/>
  <c r="I2069"/>
  <c r="J2068"/>
  <c r="I2068"/>
  <c r="J2067"/>
  <c r="I2067"/>
  <c r="J2066"/>
  <c r="I2066"/>
  <c r="J2065"/>
  <c r="I2065"/>
  <c r="J2064"/>
  <c r="I2064"/>
  <c r="J2063"/>
  <c r="I2063"/>
  <c r="J2062"/>
  <c r="I2062"/>
  <c r="J2061"/>
  <c r="I2061"/>
  <c r="J2060"/>
  <c r="I2060"/>
  <c r="J2059"/>
  <c r="I2059"/>
  <c r="J2058"/>
  <c r="I2058"/>
  <c r="J2057"/>
  <c r="I2057"/>
  <c r="J2056"/>
  <c r="I2056"/>
  <c r="J2055"/>
  <c r="I2055"/>
  <c r="J2054"/>
  <c r="I2054"/>
  <c r="J2053"/>
  <c r="I2053"/>
  <c r="J2052"/>
  <c r="I2052"/>
  <c r="J2051"/>
  <c r="I2051"/>
  <c r="J2050"/>
  <c r="I2050"/>
  <c r="J2049"/>
  <c r="I2049"/>
  <c r="J2048"/>
  <c r="I2048"/>
  <c r="J2047"/>
  <c r="I2047"/>
  <c r="J2046"/>
  <c r="I2046"/>
  <c r="J2045"/>
  <c r="I2045"/>
  <c r="J2044"/>
  <c r="I2044"/>
  <c r="J2043"/>
  <c r="I2043"/>
  <c r="J2042"/>
  <c r="I2042"/>
  <c r="J2041"/>
  <c r="I2041"/>
  <c r="J2040"/>
  <c r="J2038" s="1"/>
  <c r="I2040"/>
  <c r="I2038" s="1"/>
  <c r="H2040"/>
  <c r="H2038" s="1"/>
  <c r="G2040"/>
  <c r="G2038" s="1"/>
  <c r="F2040"/>
  <c r="F2038" s="1"/>
  <c r="E2040"/>
  <c r="E2038" s="1"/>
  <c r="J2035"/>
  <c r="J2034"/>
  <c r="I2034"/>
  <c r="J2033"/>
  <c r="I2033"/>
  <c r="J2032"/>
  <c r="I2032"/>
  <c r="J2031"/>
  <c r="I2031"/>
  <c r="J2030"/>
  <c r="J2029" s="1"/>
  <c r="I2030"/>
  <c r="I2035" s="1"/>
  <c r="H2029"/>
  <c r="G2029"/>
  <c r="F2029"/>
  <c r="E2029"/>
  <c r="J2026"/>
  <c r="I2026"/>
  <c r="J2025"/>
  <c r="I2025"/>
  <c r="J2024"/>
  <c r="I2024"/>
  <c r="J2023"/>
  <c r="I2023"/>
  <c r="J2022"/>
  <c r="I2022"/>
  <c r="J2021"/>
  <c r="I2021"/>
  <c r="J2020"/>
  <c r="I2020"/>
  <c r="J2019"/>
  <c r="I2019"/>
  <c r="J2018"/>
  <c r="I2018"/>
  <c r="J2017"/>
  <c r="I2017"/>
  <c r="J2015"/>
  <c r="I2015"/>
  <c r="J2014"/>
  <c r="I2014"/>
  <c r="J2013"/>
  <c r="I2013"/>
  <c r="J2012"/>
  <c r="I2012"/>
  <c r="J2011"/>
  <c r="I2011"/>
  <c r="J2010"/>
  <c r="I2010"/>
  <c r="J2009"/>
  <c r="I2009"/>
  <c r="J2008"/>
  <c r="I2008"/>
  <c r="J2007"/>
  <c r="I2007"/>
  <c r="J2006"/>
  <c r="I2006"/>
  <c r="J2005"/>
  <c r="I2005"/>
  <c r="J2004"/>
  <c r="I2004"/>
  <c r="J2003"/>
  <c r="I2003"/>
  <c r="J2002"/>
  <c r="I2002"/>
  <c r="J2001"/>
  <c r="I2001"/>
  <c r="J2000"/>
  <c r="I2000"/>
  <c r="J1999"/>
  <c r="I1999"/>
  <c r="J1998"/>
  <c r="I1998"/>
  <c r="J1997"/>
  <c r="I1997"/>
  <c r="J1996"/>
  <c r="I1996"/>
  <c r="J1995"/>
  <c r="I1995"/>
  <c r="J1994"/>
  <c r="I1994"/>
  <c r="J1993"/>
  <c r="I1993"/>
  <c r="J1992"/>
  <c r="I1992"/>
  <c r="J1991"/>
  <c r="I1991"/>
  <c r="J1990"/>
  <c r="I1990"/>
  <c r="J1989"/>
  <c r="I1989"/>
  <c r="J1988"/>
  <c r="I1988"/>
  <c r="J1987"/>
  <c r="I1987"/>
  <c r="J1986"/>
  <c r="I1986"/>
  <c r="J1985"/>
  <c r="I1985"/>
  <c r="J1984"/>
  <c r="I1984"/>
  <c r="J1983"/>
  <c r="I1983"/>
  <c r="J1982"/>
  <c r="I1982"/>
  <c r="J1981"/>
  <c r="I1981"/>
  <c r="J1980"/>
  <c r="I1980"/>
  <c r="J1979"/>
  <c r="I1979"/>
  <c r="J1978"/>
  <c r="I1978"/>
  <c r="J1977"/>
  <c r="I1977"/>
  <c r="J1976"/>
  <c r="I1976"/>
  <c r="J1975"/>
  <c r="I1975"/>
  <c r="J1974"/>
  <c r="I1974"/>
  <c r="J1973"/>
  <c r="I1973"/>
  <c r="J1972"/>
  <c r="I1972"/>
  <c r="J1971"/>
  <c r="I1971"/>
  <c r="J1970"/>
  <c r="I1970"/>
  <c r="J1969"/>
  <c r="I1969"/>
  <c r="J1968"/>
  <c r="I1968"/>
  <c r="J1967"/>
  <c r="I1967"/>
  <c r="J1966"/>
  <c r="I1966"/>
  <c r="J1965"/>
  <c r="I1965"/>
  <c r="J1964"/>
  <c r="I1964"/>
  <c r="J1963"/>
  <c r="I1963"/>
  <c r="J1962"/>
  <c r="I1962"/>
  <c r="J1961"/>
  <c r="I1961"/>
  <c r="J1960"/>
  <c r="I1960"/>
  <c r="J1959"/>
  <c r="I1959"/>
  <c r="J1958"/>
  <c r="I1958"/>
  <c r="J1957"/>
  <c r="I1957"/>
  <c r="J1956"/>
  <c r="I1956"/>
  <c r="J1955"/>
  <c r="I1955"/>
  <c r="J1954"/>
  <c r="I1954"/>
  <c r="J1953"/>
  <c r="I1953"/>
  <c r="J1952"/>
  <c r="I1952"/>
  <c r="J1951"/>
  <c r="I1951"/>
  <c r="J1950"/>
  <c r="I1950"/>
  <c r="J1949"/>
  <c r="I1949"/>
  <c r="J1948"/>
  <c r="I1948"/>
  <c r="J1947"/>
  <c r="I1947"/>
  <c r="J1946"/>
  <c r="I1946"/>
  <c r="J1945"/>
  <c r="I1945"/>
  <c r="J1944"/>
  <c r="I1944"/>
  <c r="J1943"/>
  <c r="I1943"/>
  <c r="J1942"/>
  <c r="I1942"/>
  <c r="J1941"/>
  <c r="I1941"/>
  <c r="J1940"/>
  <c r="I1940"/>
  <c r="J1939"/>
  <c r="I1939"/>
  <c r="J1938"/>
  <c r="I1938"/>
  <c r="J1937"/>
  <c r="I1937"/>
  <c r="J1936"/>
  <c r="I1936"/>
  <c r="J1935"/>
  <c r="I1935"/>
  <c r="J1934"/>
  <c r="I1934"/>
  <c r="J1933"/>
  <c r="I1933"/>
  <c r="J1932"/>
  <c r="I1932"/>
  <c r="J1931"/>
  <c r="I1931"/>
  <c r="J1930"/>
  <c r="I1930"/>
  <c r="J1929"/>
  <c r="I1929"/>
  <c r="J1928"/>
  <c r="I1928"/>
  <c r="J1927"/>
  <c r="I1927"/>
  <c r="J1926"/>
  <c r="I1926"/>
  <c r="J1925"/>
  <c r="I1925"/>
  <c r="J1924"/>
  <c r="I1924"/>
  <c r="J1923"/>
  <c r="I1923"/>
  <c r="J1922"/>
  <c r="I1922"/>
  <c r="J1921"/>
  <c r="I1921"/>
  <c r="J1920"/>
  <c r="I1920"/>
  <c r="J1919"/>
  <c r="I1919"/>
  <c r="J1918"/>
  <c r="I1918"/>
  <c r="J1917"/>
  <c r="I1917"/>
  <c r="J1916"/>
  <c r="I1916"/>
  <c r="J1915"/>
  <c r="I1915"/>
  <c r="J1914"/>
  <c r="I1914"/>
  <c r="J1913"/>
  <c r="I1913"/>
  <c r="J1912"/>
  <c r="I1912"/>
  <c r="J1911"/>
  <c r="I1911"/>
  <c r="J1910"/>
  <c r="I1910"/>
  <c r="J1909"/>
  <c r="I1909"/>
  <c r="J1908"/>
  <c r="I1908"/>
  <c r="J1907"/>
  <c r="I1907"/>
  <c r="J1906"/>
  <c r="I1906"/>
  <c r="J1905"/>
  <c r="I1905"/>
  <c r="J1904"/>
  <c r="I1904"/>
  <c r="J1903"/>
  <c r="I1903"/>
  <c r="J1902"/>
  <c r="I1902"/>
  <c r="J1901"/>
  <c r="I1901"/>
  <c r="J1900"/>
  <c r="I1900"/>
  <c r="J1899"/>
  <c r="I1899"/>
  <c r="J1898"/>
  <c r="I1898"/>
  <c r="J1897"/>
  <c r="I1897"/>
  <c r="J1896"/>
  <c r="I1896"/>
  <c r="J1895"/>
  <c r="I1895"/>
  <c r="J1894"/>
  <c r="I1894"/>
  <c r="J1893"/>
  <c r="I1893"/>
  <c r="J1892"/>
  <c r="I1892"/>
  <c r="J1891"/>
  <c r="I1891"/>
  <c r="J1890"/>
  <c r="I1890"/>
  <c r="J1889"/>
  <c r="I1889"/>
  <c r="J1888"/>
  <c r="I1888"/>
  <c r="J1887"/>
  <c r="I1887"/>
  <c r="J1886"/>
  <c r="I1886"/>
  <c r="J1885"/>
  <c r="I1885"/>
  <c r="J1884"/>
  <c r="I1884"/>
  <c r="J1883"/>
  <c r="I1883"/>
  <c r="J1882"/>
  <c r="I1882"/>
  <c r="J1881"/>
  <c r="I1881"/>
  <c r="J1880"/>
  <c r="I1880"/>
  <c r="J1879"/>
  <c r="I1879"/>
  <c r="I1878" s="1"/>
  <c r="I1876" s="1"/>
  <c r="H1878"/>
  <c r="H1876" s="1"/>
  <c r="G1878"/>
  <c r="G1876" s="1"/>
  <c r="F1878"/>
  <c r="F1876" s="1"/>
  <c r="E1878"/>
  <c r="E1876" s="1"/>
  <c r="J1873"/>
  <c r="I1873"/>
  <c r="J1872"/>
  <c r="I1872"/>
  <c r="J1871"/>
  <c r="I1871"/>
  <c r="J1870"/>
  <c r="I1870"/>
  <c r="J1869"/>
  <c r="I1869"/>
  <c r="J1868"/>
  <c r="I1868"/>
  <c r="J1867"/>
  <c r="I1867"/>
  <c r="J1866"/>
  <c r="H1866"/>
  <c r="G1866"/>
  <c r="F1866"/>
  <c r="E1866"/>
  <c r="J1863"/>
  <c r="I1863"/>
  <c r="J1862"/>
  <c r="I1862"/>
  <c r="J1861"/>
  <c r="I1861"/>
  <c r="J1860"/>
  <c r="I1860"/>
  <c r="J1859"/>
  <c r="I1859"/>
  <c r="J1858"/>
  <c r="I1858"/>
  <c r="J1857"/>
  <c r="I1857"/>
  <c r="J1856"/>
  <c r="I1856"/>
  <c r="J1855"/>
  <c r="I1855"/>
  <c r="J1854"/>
  <c r="I1854"/>
  <c r="J1853"/>
  <c r="I1853"/>
  <c r="J1852"/>
  <c r="I1852"/>
  <c r="J1851"/>
  <c r="I1851"/>
  <c r="J1850"/>
  <c r="I1850"/>
  <c r="J1849"/>
  <c r="I1849"/>
  <c r="J1848"/>
  <c r="I1848"/>
  <c r="J1847"/>
  <c r="I1847"/>
  <c r="J1846"/>
  <c r="I1846"/>
  <c r="J1845"/>
  <c r="I1845"/>
  <c r="J1844"/>
  <c r="I1844"/>
  <c r="J1843"/>
  <c r="I1843"/>
  <c r="J1842"/>
  <c r="I1842"/>
  <c r="J1841"/>
  <c r="I1841"/>
  <c r="J1840"/>
  <c r="I1840"/>
  <c r="J1839"/>
  <c r="I1839"/>
  <c r="J1838"/>
  <c r="I1838"/>
  <c r="J1837"/>
  <c r="I1837"/>
  <c r="J1836"/>
  <c r="I1836"/>
  <c r="J1835"/>
  <c r="I1835"/>
  <c r="J1834"/>
  <c r="I1834"/>
  <c r="J1833"/>
  <c r="I1833"/>
  <c r="J1832"/>
  <c r="I1832"/>
  <c r="J1831"/>
  <c r="I1831"/>
  <c r="J1830"/>
  <c r="I1830"/>
  <c r="J1829"/>
  <c r="I1829"/>
  <c r="J1828"/>
  <c r="I1828"/>
  <c r="J1827"/>
  <c r="I1827"/>
  <c r="J1826"/>
  <c r="I1826"/>
  <c r="J1825"/>
  <c r="I1825"/>
  <c r="J1824"/>
  <c r="I1824"/>
  <c r="J1823"/>
  <c r="I1823"/>
  <c r="J1822"/>
  <c r="I1822"/>
  <c r="J1821"/>
  <c r="I1821"/>
  <c r="J1820"/>
  <c r="I1820"/>
  <c r="J1819"/>
  <c r="I1819"/>
  <c r="J1818"/>
  <c r="I1818"/>
  <c r="J1817"/>
  <c r="I1817"/>
  <c r="J1816"/>
  <c r="I1816"/>
  <c r="J1815"/>
  <c r="I1815"/>
  <c r="J1814"/>
  <c r="I1814"/>
  <c r="J1813"/>
  <c r="I1813"/>
  <c r="J1812"/>
  <c r="I1812"/>
  <c r="J1811"/>
  <c r="I1811"/>
  <c r="J1810"/>
  <c r="I1810"/>
  <c r="J1809"/>
  <c r="I1809"/>
  <c r="J1808"/>
  <c r="I1808"/>
  <c r="J1807"/>
  <c r="I1807"/>
  <c r="J1806"/>
  <c r="I1806"/>
  <c r="J1805"/>
  <c r="I1805"/>
  <c r="J1804"/>
  <c r="I1804"/>
  <c r="J1803"/>
  <c r="I1803"/>
  <c r="J1802"/>
  <c r="I1802"/>
  <c r="J1801"/>
  <c r="I1801"/>
  <c r="J1800"/>
  <c r="I1800"/>
  <c r="J1799"/>
  <c r="I1799"/>
  <c r="J1798"/>
  <c r="I1798"/>
  <c r="J1797"/>
  <c r="I1797"/>
  <c r="J1796"/>
  <c r="I1796"/>
  <c r="J1795"/>
  <c r="I1795"/>
  <c r="J1794"/>
  <c r="I1794"/>
  <c r="J1793"/>
  <c r="I1793"/>
  <c r="J1792"/>
  <c r="I1792"/>
  <c r="J1791"/>
  <c r="I1791"/>
  <c r="J1790"/>
  <c r="I1790"/>
  <c r="J1789"/>
  <c r="I1789"/>
  <c r="J1788"/>
  <c r="I1788"/>
  <c r="J1787"/>
  <c r="I1787"/>
  <c r="J1786"/>
  <c r="I1786"/>
  <c r="J1785"/>
  <c r="I1785"/>
  <c r="J1784"/>
  <c r="I1784"/>
  <c r="J1783"/>
  <c r="I1783"/>
  <c r="J1782"/>
  <c r="I1782"/>
  <c r="J1781"/>
  <c r="I1781"/>
  <c r="J1780"/>
  <c r="I1780"/>
  <c r="J1779"/>
  <c r="I1779"/>
  <c r="J1778"/>
  <c r="I1778"/>
  <c r="J1777"/>
  <c r="I1777"/>
  <c r="J1776"/>
  <c r="I1776"/>
  <c r="J1775"/>
  <c r="I1775"/>
  <c r="J1774"/>
  <c r="I1774"/>
  <c r="J1773"/>
  <c r="I1773"/>
  <c r="J1772"/>
  <c r="I1772"/>
  <c r="J1771"/>
  <c r="I1771"/>
  <c r="J1770"/>
  <c r="I1770"/>
  <c r="J1769"/>
  <c r="I1769"/>
  <c r="J1768"/>
  <c r="I1768"/>
  <c r="J1767"/>
  <c r="I1767"/>
  <c r="J1766"/>
  <c r="I1766"/>
  <c r="J1765"/>
  <c r="I1765"/>
  <c r="J1764"/>
  <c r="I1764"/>
  <c r="J1763"/>
  <c r="I1763"/>
  <c r="J1762"/>
  <c r="I1762"/>
  <c r="J1761"/>
  <c r="I1761"/>
  <c r="J1760"/>
  <c r="I1760"/>
  <c r="J1759"/>
  <c r="I1759"/>
  <c r="J1758"/>
  <c r="I1758"/>
  <c r="J1757"/>
  <c r="I1757"/>
  <c r="J1756"/>
  <c r="I1756"/>
  <c r="J1755"/>
  <c r="I1755"/>
  <c r="J1754"/>
  <c r="I1754"/>
  <c r="J1753"/>
  <c r="I1753"/>
  <c r="J1752"/>
  <c r="I1752"/>
  <c r="J1751"/>
  <c r="I1751"/>
  <c r="J1750"/>
  <c r="I1750"/>
  <c r="J1749"/>
  <c r="I1749"/>
  <c r="J1748"/>
  <c r="I1748"/>
  <c r="J1747"/>
  <c r="I1747"/>
  <c r="J1746"/>
  <c r="I1746"/>
  <c r="J1745"/>
  <c r="I1745"/>
  <c r="J1744"/>
  <c r="I1744"/>
  <c r="J1743"/>
  <c r="I1743"/>
  <c r="J1742"/>
  <c r="I1742"/>
  <c r="J1741"/>
  <c r="I1741"/>
  <c r="J1740"/>
  <c r="I1740"/>
  <c r="J1739"/>
  <c r="I1739"/>
  <c r="J1738"/>
  <c r="I1738"/>
  <c r="J1737"/>
  <c r="I1737"/>
  <c r="J1736"/>
  <c r="I1736"/>
  <c r="J1735"/>
  <c r="I1735"/>
  <c r="J1734"/>
  <c r="I1734"/>
  <c r="J1733"/>
  <c r="I1733"/>
  <c r="J1732"/>
  <c r="I1732"/>
  <c r="J1731"/>
  <c r="I1731"/>
  <c r="J1730"/>
  <c r="I1730"/>
  <c r="J1729"/>
  <c r="I1729"/>
  <c r="J1728"/>
  <c r="I1728"/>
  <c r="J1727"/>
  <c r="I1727"/>
  <c r="J1726"/>
  <c r="I1726"/>
  <c r="J1725"/>
  <c r="I1725"/>
  <c r="J1724"/>
  <c r="I1724"/>
  <c r="J1723"/>
  <c r="I1723"/>
  <c r="J1722"/>
  <c r="I1722"/>
  <c r="J1721"/>
  <c r="I1721"/>
  <c r="J1720"/>
  <c r="I1720"/>
  <c r="J1719"/>
  <c r="I1719"/>
  <c r="J1718"/>
  <c r="I1718"/>
  <c r="J1717"/>
  <c r="I1717"/>
  <c r="J1716"/>
  <c r="I1716"/>
  <c r="J1715"/>
  <c r="I1715"/>
  <c r="J1714"/>
  <c r="I1714"/>
  <c r="J1713"/>
  <c r="I1713"/>
  <c r="J1712"/>
  <c r="I1712"/>
  <c r="J1711"/>
  <c r="I1711"/>
  <c r="J1710"/>
  <c r="I1710"/>
  <c r="J1709"/>
  <c r="I1709"/>
  <c r="J1708"/>
  <c r="I1708"/>
  <c r="J1707"/>
  <c r="I1707"/>
  <c r="J1706"/>
  <c r="I1706"/>
  <c r="J1705"/>
  <c r="I1705"/>
  <c r="J1704"/>
  <c r="I1704"/>
  <c r="J1703"/>
  <c r="I1703"/>
  <c r="J1702"/>
  <c r="I1702"/>
  <c r="J1701"/>
  <c r="I1701"/>
  <c r="J1700"/>
  <c r="I1700"/>
  <c r="J1699"/>
  <c r="I1699"/>
  <c r="J1698"/>
  <c r="I1698"/>
  <c r="J1697"/>
  <c r="I1697"/>
  <c r="J1696"/>
  <c r="I1696"/>
  <c r="J1695"/>
  <c r="I1695"/>
  <c r="J1694"/>
  <c r="I1694"/>
  <c r="J1693"/>
  <c r="I1693"/>
  <c r="J1692"/>
  <c r="I1692"/>
  <c r="J1691"/>
  <c r="I1691"/>
  <c r="J1690"/>
  <c r="I1690"/>
  <c r="J1689"/>
  <c r="I1689"/>
  <c r="J1688"/>
  <c r="I1688"/>
  <c r="J1687"/>
  <c r="I1687"/>
  <c r="J1686"/>
  <c r="I1686"/>
  <c r="J1685"/>
  <c r="I1685"/>
  <c r="J1684"/>
  <c r="I1684"/>
  <c r="J1683"/>
  <c r="I1683"/>
  <c r="J1682"/>
  <c r="I1682"/>
  <c r="J1681"/>
  <c r="I1681"/>
  <c r="J1680"/>
  <c r="I1680"/>
  <c r="J1679"/>
  <c r="I1679"/>
  <c r="J1678"/>
  <c r="I1678"/>
  <c r="J1677"/>
  <c r="I1677"/>
  <c r="J1676"/>
  <c r="I1676"/>
  <c r="J1675"/>
  <c r="I1675"/>
  <c r="J1674"/>
  <c r="I1674"/>
  <c r="J1673"/>
  <c r="I1673"/>
  <c r="J1672"/>
  <c r="I1672"/>
  <c r="J1671"/>
  <c r="H1671"/>
  <c r="H1612" s="1"/>
  <c r="G1671"/>
  <c r="G1612" s="1"/>
  <c r="F1671"/>
  <c r="F1612" s="1"/>
  <c r="E1671"/>
  <c r="E1612" s="1"/>
  <c r="J1670"/>
  <c r="I1670"/>
  <c r="J1669"/>
  <c r="I1669"/>
  <c r="J1668"/>
  <c r="I1668"/>
  <c r="J1667"/>
  <c r="I1667"/>
  <c r="J1666"/>
  <c r="I1666"/>
  <c r="J1665"/>
  <c r="I1665"/>
  <c r="J1664"/>
  <c r="I1664"/>
  <c r="J1663"/>
  <c r="I1663"/>
  <c r="J1662"/>
  <c r="I1662"/>
  <c r="J1661"/>
  <c r="I1661"/>
  <c r="J1660"/>
  <c r="I1660"/>
  <c r="J1659"/>
  <c r="I1659"/>
  <c r="J1658"/>
  <c r="I1658"/>
  <c r="J1657"/>
  <c r="I1657"/>
  <c r="J1656"/>
  <c r="I1656"/>
  <c r="J1655"/>
  <c r="I1655"/>
  <c r="J1654"/>
  <c r="I1654"/>
  <c r="J1653"/>
  <c r="I1653"/>
  <c r="J1652"/>
  <c r="I1652"/>
  <c r="J1651"/>
  <c r="I1651"/>
  <c r="J1650"/>
  <c r="I1650"/>
  <c r="J1649"/>
  <c r="I1649"/>
  <c r="J1648"/>
  <c r="I1648"/>
  <c r="J1647"/>
  <c r="I1647"/>
  <c r="J1646"/>
  <c r="I1646"/>
  <c r="J1645"/>
  <c r="I1645"/>
  <c r="J1644"/>
  <c r="I1644"/>
  <c r="J1643"/>
  <c r="I1643"/>
  <c r="J1642"/>
  <c r="I1642"/>
  <c r="J1641"/>
  <c r="I1641"/>
  <c r="J1640"/>
  <c r="I1640"/>
  <c r="J1639"/>
  <c r="I1639"/>
  <c r="J1638"/>
  <c r="I1638"/>
  <c r="J1637"/>
  <c r="I1637"/>
  <c r="J1636"/>
  <c r="I1636"/>
  <c r="J1635"/>
  <c r="I1635"/>
  <c r="J1634"/>
  <c r="I1634"/>
  <c r="J1633"/>
  <c r="I1633"/>
  <c r="J1632"/>
  <c r="I1632"/>
  <c r="J1631"/>
  <c r="I1631"/>
  <c r="J1630"/>
  <c r="I1630"/>
  <c r="J1629"/>
  <c r="I1629"/>
  <c r="J1628"/>
  <c r="I1628"/>
  <c r="J1627"/>
  <c r="I1627"/>
  <c r="J1626"/>
  <c r="I1626"/>
  <c r="J1625"/>
  <c r="I1625"/>
  <c r="J1624"/>
  <c r="I1624"/>
  <c r="J1623"/>
  <c r="I1623"/>
  <c r="J1622"/>
  <c r="I1622"/>
  <c r="J1621"/>
  <c r="I1621"/>
  <c r="J1620"/>
  <c r="I1620"/>
  <c r="J1619"/>
  <c r="I1619"/>
  <c r="J1618"/>
  <c r="I1618"/>
  <c r="J1617"/>
  <c r="I1617"/>
  <c r="J1616"/>
  <c r="J1613" s="1"/>
  <c r="I1616"/>
  <c r="I1613" s="1"/>
  <c r="J1600"/>
  <c r="I1600"/>
  <c r="J1599"/>
  <c r="I1599"/>
  <c r="J1598"/>
  <c r="I1598"/>
  <c r="J1597"/>
  <c r="I1597"/>
  <c r="J1596"/>
  <c r="I1596"/>
  <c r="J1595"/>
  <c r="I1595"/>
  <c r="J1594"/>
  <c r="I1594"/>
  <c r="J1593"/>
  <c r="I1593"/>
  <c r="J1592"/>
  <c r="I1592"/>
  <c r="J1591"/>
  <c r="I1591"/>
  <c r="J1590"/>
  <c r="I1590"/>
  <c r="J1589"/>
  <c r="I1589"/>
  <c r="J1588"/>
  <c r="I1588"/>
  <c r="J1587"/>
  <c r="I1587"/>
  <c r="J1586"/>
  <c r="I1586"/>
  <c r="J1585"/>
  <c r="I1585"/>
  <c r="J1584"/>
  <c r="I1584"/>
  <c r="J1583"/>
  <c r="I1583"/>
  <c r="J1582"/>
  <c r="I1582"/>
  <c r="J1581"/>
  <c r="I1581"/>
  <c r="J1580"/>
  <c r="I1580"/>
  <c r="J1579"/>
  <c r="I1579"/>
  <c r="J1578"/>
  <c r="I1578"/>
  <c r="J1577"/>
  <c r="I1577"/>
  <c r="J1576"/>
  <c r="I1576"/>
  <c r="J1575"/>
  <c r="I1575"/>
  <c r="J1574"/>
  <c r="I1574"/>
  <c r="J1573"/>
  <c r="I1573"/>
  <c r="J1572"/>
  <c r="I1572"/>
  <c r="J1571"/>
  <c r="I1571"/>
  <c r="J1570"/>
  <c r="I1570"/>
  <c r="J1569"/>
  <c r="I1569"/>
  <c r="J1568"/>
  <c r="I1568"/>
  <c r="J1567"/>
  <c r="I1567"/>
  <c r="J1566"/>
  <c r="I1566"/>
  <c r="J1565"/>
  <c r="I1565"/>
  <c r="J1564"/>
  <c r="I1564"/>
  <c r="J1563"/>
  <c r="I1563"/>
  <c r="J1562"/>
  <c r="I1562"/>
  <c r="J1561"/>
  <c r="I1561"/>
  <c r="J1560"/>
  <c r="I1560"/>
  <c r="J1559"/>
  <c r="I1559"/>
  <c r="J1558"/>
  <c r="I1558"/>
  <c r="J1557"/>
  <c r="I1557"/>
  <c r="J1556"/>
  <c r="I1556"/>
  <c r="J1555"/>
  <c r="I1555"/>
  <c r="J1554"/>
  <c r="I1554"/>
  <c r="J1553"/>
  <c r="I1553"/>
  <c r="J1552"/>
  <c r="I1552"/>
  <c r="J1551"/>
  <c r="I1551"/>
  <c r="J1550"/>
  <c r="I1550"/>
  <c r="J1549"/>
  <c r="I1549"/>
  <c r="J1548"/>
  <c r="I1548"/>
  <c r="J1547"/>
  <c r="I1547"/>
  <c r="J1546"/>
  <c r="I1546"/>
  <c r="J1545"/>
  <c r="I1545"/>
  <c r="J1544"/>
  <c r="I1544"/>
  <c r="J1543"/>
  <c r="I1543"/>
  <c r="J1542"/>
  <c r="I1542"/>
  <c r="J1541"/>
  <c r="I1541"/>
  <c r="J1540"/>
  <c r="I1540"/>
  <c r="J1539"/>
  <c r="I1539"/>
  <c r="J1538"/>
  <c r="I1538"/>
  <c r="J1537"/>
  <c r="I1537"/>
  <c r="J1536"/>
  <c r="I1536"/>
  <c r="J1535"/>
  <c r="I1535"/>
  <c r="J1534"/>
  <c r="I1534"/>
  <c r="J1533"/>
  <c r="I1533"/>
  <c r="J1532"/>
  <c r="I1532"/>
  <c r="J1531"/>
  <c r="I1531"/>
  <c r="J1530"/>
  <c r="I1530"/>
  <c r="J1529"/>
  <c r="I1529"/>
  <c r="J1528"/>
  <c r="I1528"/>
  <c r="J1527"/>
  <c r="I1527"/>
  <c r="J1526"/>
  <c r="I1526"/>
  <c r="J1525"/>
  <c r="I1525"/>
  <c r="J1524"/>
  <c r="I1524"/>
  <c r="J1523"/>
  <c r="I1523"/>
  <c r="J1522"/>
  <c r="I1522"/>
  <c r="J1521"/>
  <c r="I1521"/>
  <c r="J1520"/>
  <c r="I1520"/>
  <c r="J1519"/>
  <c r="I1519"/>
  <c r="J1518"/>
  <c r="I1518"/>
  <c r="J1517"/>
  <c r="I1517"/>
  <c r="J1516"/>
  <c r="I1516"/>
  <c r="J1515"/>
  <c r="I1515"/>
  <c r="J1514"/>
  <c r="I1514"/>
  <c r="J1513"/>
  <c r="I1513"/>
  <c r="J1512"/>
  <c r="I1512"/>
  <c r="J1511"/>
  <c r="I1511"/>
  <c r="J1510"/>
  <c r="I1510"/>
  <c r="J1509"/>
  <c r="I1509"/>
  <c r="J1508"/>
  <c r="I1508"/>
  <c r="J1507"/>
  <c r="I1507"/>
  <c r="J1506"/>
  <c r="I1506"/>
  <c r="J1505"/>
  <c r="I1505"/>
  <c r="J1504"/>
  <c r="I1504"/>
  <c r="J1503"/>
  <c r="I1503"/>
  <c r="J1502"/>
  <c r="I1502"/>
  <c r="J1501"/>
  <c r="I1501"/>
  <c r="J1500"/>
  <c r="I1500"/>
  <c r="J1499"/>
  <c r="I1499"/>
  <c r="J1498"/>
  <c r="I1498"/>
  <c r="J1497"/>
  <c r="I1497"/>
  <c r="J1496"/>
  <c r="I1496"/>
  <c r="J1495"/>
  <c r="I1495"/>
  <c r="J1494"/>
  <c r="I1494"/>
  <c r="J1493"/>
  <c r="I1493"/>
  <c r="J1492"/>
  <c r="I1492"/>
  <c r="J1491"/>
  <c r="I1491"/>
  <c r="J1490"/>
  <c r="I1490"/>
  <c r="J1489"/>
  <c r="I1489"/>
  <c r="J1488"/>
  <c r="I1488"/>
  <c r="J1487"/>
  <c r="I1487"/>
  <c r="J1486"/>
  <c r="I1486"/>
  <c r="J1485"/>
  <c r="I1485"/>
  <c r="J1484"/>
  <c r="I1484"/>
  <c r="J1483"/>
  <c r="I1483"/>
  <c r="J1482"/>
  <c r="I1482"/>
  <c r="J1481"/>
  <c r="H1481"/>
  <c r="G1481"/>
  <c r="F1481"/>
  <c r="E1481"/>
  <c r="J1480"/>
  <c r="I1480"/>
  <c r="J1479"/>
  <c r="I1479"/>
  <c r="J1478"/>
  <c r="I1478"/>
  <c r="J1477"/>
  <c r="I1477"/>
  <c r="J1476"/>
  <c r="I1476"/>
  <c r="J1475"/>
  <c r="I1475"/>
  <c r="J1474"/>
  <c r="I1474"/>
  <c r="J1473"/>
  <c r="I1473"/>
  <c r="J1472"/>
  <c r="I1472"/>
  <c r="J1471"/>
  <c r="I1471"/>
  <c r="J1470"/>
  <c r="I1470"/>
  <c r="J1469"/>
  <c r="I1469"/>
  <c r="J1468"/>
  <c r="I1468"/>
  <c r="J1467"/>
  <c r="I1467"/>
  <c r="J1466"/>
  <c r="I1466"/>
  <c r="J1465"/>
  <c r="I1465"/>
  <c r="J1464"/>
  <c r="I1464"/>
  <c r="J1463"/>
  <c r="I1463"/>
  <c r="J1462"/>
  <c r="I1462"/>
  <c r="J1461"/>
  <c r="I1461"/>
  <c r="J1460"/>
  <c r="I1460"/>
  <c r="J1459"/>
  <c r="I1459"/>
  <c r="J1458"/>
  <c r="I1458"/>
  <c r="J1457"/>
  <c r="I1457"/>
  <c r="J1456"/>
  <c r="I1456"/>
  <c r="J1455"/>
  <c r="I1455"/>
  <c r="J1454"/>
  <c r="I1454"/>
  <c r="J1453"/>
  <c r="I1453"/>
  <c r="J1452"/>
  <c r="I1452"/>
  <c r="J1451"/>
  <c r="I1451"/>
  <c r="J1450"/>
  <c r="I1450"/>
  <c r="J1449"/>
  <c r="I1449"/>
  <c r="J1448"/>
  <c r="I1448"/>
  <c r="J1447"/>
  <c r="I1447"/>
  <c r="J1446"/>
  <c r="I1446"/>
  <c r="J1445"/>
  <c r="I1445"/>
  <c r="J1444"/>
  <c r="I1444"/>
  <c r="J1443"/>
  <c r="I1443"/>
  <c r="J1442"/>
  <c r="I1442"/>
  <c r="J1441"/>
  <c r="I1441"/>
  <c r="J1440"/>
  <c r="I1440"/>
  <c r="J1439"/>
  <c r="I1439"/>
  <c r="J1438"/>
  <c r="I1438"/>
  <c r="J1437"/>
  <c r="I1437"/>
  <c r="J1436"/>
  <c r="I1436"/>
  <c r="J1435"/>
  <c r="I1435"/>
  <c r="J1434"/>
  <c r="I1434"/>
  <c r="J1433"/>
  <c r="I1433"/>
  <c r="J1432"/>
  <c r="I1432"/>
  <c r="J1431"/>
  <c r="I1431"/>
  <c r="J1430"/>
  <c r="I1430"/>
  <c r="J1429"/>
  <c r="I1429"/>
  <c r="J1428"/>
  <c r="I1428"/>
  <c r="J1427"/>
  <c r="I1427"/>
  <c r="J1426"/>
  <c r="I1426"/>
  <c r="J1425"/>
  <c r="I1425"/>
  <c r="J1424"/>
  <c r="I1424"/>
  <c r="J1423"/>
  <c r="I1423"/>
  <c r="J1422"/>
  <c r="I1422"/>
  <c r="J1421"/>
  <c r="I1421"/>
  <c r="J1420"/>
  <c r="I1420"/>
  <c r="J1419"/>
  <c r="I1419"/>
  <c r="J1418"/>
  <c r="I1418"/>
  <c r="J1417"/>
  <c r="I1417"/>
  <c r="J1416"/>
  <c r="I1416"/>
  <c r="J1415"/>
  <c r="I1415"/>
  <c r="J1414"/>
  <c r="I1414"/>
  <c r="J1413"/>
  <c r="I1413"/>
  <c r="J1412"/>
  <c r="I1412"/>
  <c r="J1411"/>
  <c r="I1411"/>
  <c r="J1410"/>
  <c r="I1410"/>
  <c r="J1409"/>
  <c r="I1409"/>
  <c r="J1408"/>
  <c r="I1408"/>
  <c r="J1407"/>
  <c r="I1407"/>
  <c r="J1406"/>
  <c r="I1406"/>
  <c r="J1405"/>
  <c r="I1405"/>
  <c r="J1404"/>
  <c r="I1404"/>
  <c r="J1403"/>
  <c r="I1403"/>
  <c r="J1402"/>
  <c r="I1402"/>
  <c r="J1401"/>
  <c r="I1401"/>
  <c r="J1400"/>
  <c r="I1400"/>
  <c r="J1399"/>
  <c r="I1399"/>
  <c r="J1398"/>
  <c r="I1398"/>
  <c r="J1397"/>
  <c r="I1397"/>
  <c r="J1396"/>
  <c r="I1396"/>
  <c r="J1395"/>
  <c r="I1395"/>
  <c r="J1394"/>
  <c r="I1394"/>
  <c r="J1393"/>
  <c r="I1393"/>
  <c r="J1392"/>
  <c r="I1392"/>
  <c r="J1391"/>
  <c r="I1391"/>
  <c r="J1390"/>
  <c r="I1390"/>
  <c r="J1389"/>
  <c r="I1389"/>
  <c r="J1388"/>
  <c r="I1388"/>
  <c r="J1387"/>
  <c r="I1387"/>
  <c r="J1386"/>
  <c r="I1386"/>
  <c r="J1385"/>
  <c r="I1385"/>
  <c r="J1384"/>
  <c r="I1384"/>
  <c r="J1383"/>
  <c r="I1383"/>
  <c r="J1382"/>
  <c r="I1382"/>
  <c r="J1381"/>
  <c r="I1381"/>
  <c r="J1380"/>
  <c r="I1380"/>
  <c r="J1379"/>
  <c r="I1379"/>
  <c r="I1378" s="1"/>
  <c r="H1378"/>
  <c r="G1378"/>
  <c r="F1378"/>
  <c r="E1378"/>
  <c r="J1374"/>
  <c r="I1374"/>
  <c r="J1373"/>
  <c r="I1373"/>
  <c r="J1372"/>
  <c r="I1372"/>
  <c r="J1371"/>
  <c r="I1371"/>
  <c r="J1370"/>
  <c r="I1370"/>
  <c r="J1369"/>
  <c r="I1369"/>
  <c r="J1368"/>
  <c r="I1368"/>
  <c r="H1368"/>
  <c r="G1368"/>
  <c r="F1368"/>
  <c r="E1368"/>
  <c r="J1365"/>
  <c r="I1365"/>
  <c r="J1364"/>
  <c r="I1364"/>
  <c r="J1363"/>
  <c r="I1363"/>
  <c r="J1362"/>
  <c r="I1362"/>
  <c r="J1361"/>
  <c r="I1361"/>
  <c r="J1360"/>
  <c r="I1360"/>
  <c r="J1359"/>
  <c r="I1359"/>
  <c r="J1358"/>
  <c r="I1358"/>
  <c r="J1357"/>
  <c r="I1357"/>
  <c r="J1356"/>
  <c r="I1356"/>
  <c r="J1355"/>
  <c r="I1355"/>
  <c r="J1354"/>
  <c r="I1354"/>
  <c r="J1353"/>
  <c r="I1353"/>
  <c r="J1352"/>
  <c r="I1352"/>
  <c r="J1351"/>
  <c r="I1351"/>
  <c r="J1350"/>
  <c r="I1350"/>
  <c r="J1349"/>
  <c r="I1349"/>
  <c r="J1348"/>
  <c r="I1348"/>
  <c r="J1347"/>
  <c r="I1347"/>
  <c r="J1346"/>
  <c r="I1346"/>
  <c r="J1345"/>
  <c r="I1345"/>
  <c r="J1344"/>
  <c r="I1344"/>
  <c r="J1343"/>
  <c r="I1343"/>
  <c r="J1342"/>
  <c r="I1342"/>
  <c r="J1341"/>
  <c r="I1341"/>
  <c r="J1340"/>
  <c r="I1340"/>
  <c r="J1339"/>
  <c r="I1339"/>
  <c r="J1338"/>
  <c r="I1338"/>
  <c r="J1337"/>
  <c r="I1337"/>
  <c r="J1336"/>
  <c r="I1336"/>
  <c r="J1335"/>
  <c r="I1335"/>
  <c r="J1334"/>
  <c r="I1334"/>
  <c r="J1333"/>
  <c r="I1333"/>
  <c r="J1332"/>
  <c r="I1332"/>
  <c r="J1331"/>
  <c r="I1331"/>
  <c r="J1330"/>
  <c r="I1330"/>
  <c r="J1329"/>
  <c r="I1329"/>
  <c r="J1328"/>
  <c r="I1328"/>
  <c r="J1327"/>
  <c r="I1327"/>
  <c r="J1326"/>
  <c r="I1326"/>
  <c r="J1325"/>
  <c r="I1325"/>
  <c r="J1324"/>
  <c r="I1324"/>
  <c r="J1323"/>
  <c r="I1323"/>
  <c r="J1322"/>
  <c r="I1322"/>
  <c r="J1321"/>
  <c r="I1321"/>
  <c r="J1320"/>
  <c r="I1320"/>
  <c r="J1319"/>
  <c r="I1319"/>
  <c r="J1318"/>
  <c r="I1318"/>
  <c r="J1317"/>
  <c r="I1317"/>
  <c r="J1316"/>
  <c r="I1316"/>
  <c r="J1315"/>
  <c r="I1315"/>
  <c r="J1314"/>
  <c r="I1314"/>
  <c r="J1313"/>
  <c r="I1313"/>
  <c r="J1312"/>
  <c r="I1312"/>
  <c r="J1311"/>
  <c r="I1311"/>
  <c r="J1310"/>
  <c r="I1310"/>
  <c r="J1309"/>
  <c r="I1309"/>
  <c r="J1308"/>
  <c r="I1308"/>
  <c r="J1307"/>
  <c r="I1307"/>
  <c r="J1306"/>
  <c r="I1306"/>
  <c r="J1305"/>
  <c r="I1305"/>
  <c r="J1304"/>
  <c r="I1304"/>
  <c r="J1303"/>
  <c r="I1303"/>
  <c r="J1302"/>
  <c r="I1302"/>
  <c r="J1301"/>
  <c r="I1301"/>
  <c r="J1300"/>
  <c r="I1300"/>
  <c r="J1299"/>
  <c r="I1299"/>
  <c r="J1298"/>
  <c r="I1298"/>
  <c r="J1297"/>
  <c r="I1297"/>
  <c r="J1296"/>
  <c r="I1296"/>
  <c r="J1295"/>
  <c r="I1295"/>
  <c r="J1294"/>
  <c r="I1294"/>
  <c r="J1293"/>
  <c r="I1293"/>
  <c r="J1292"/>
  <c r="I1292"/>
  <c r="J1291"/>
  <c r="I1291"/>
  <c r="J1290"/>
  <c r="I1290"/>
  <c r="J1289"/>
  <c r="I1289"/>
  <c r="J1288"/>
  <c r="I1288"/>
  <c r="J1287"/>
  <c r="I1287"/>
  <c r="J1286"/>
  <c r="I1286"/>
  <c r="J1285"/>
  <c r="I1285"/>
  <c r="J1284"/>
  <c r="I1284"/>
  <c r="J1283"/>
  <c r="I1283"/>
  <c r="J1282"/>
  <c r="I1282"/>
  <c r="J1281"/>
  <c r="I1281"/>
  <c r="J1280"/>
  <c r="I1280"/>
  <c r="J1279"/>
  <c r="I1279"/>
  <c r="J1278"/>
  <c r="I1278"/>
  <c r="J1277"/>
  <c r="I1277"/>
  <c r="J1276"/>
  <c r="I1276"/>
  <c r="J1275"/>
  <c r="I1275"/>
  <c r="J1274"/>
  <c r="I1274"/>
  <c r="J1273"/>
  <c r="I1273"/>
  <c r="J1272"/>
  <c r="I1272"/>
  <c r="J1271"/>
  <c r="I1271"/>
  <c r="J1270"/>
  <c r="I1270"/>
  <c r="J1269"/>
  <c r="I1269"/>
  <c r="J1268"/>
  <c r="I1268"/>
  <c r="J1267"/>
  <c r="I1267"/>
  <c r="J1266"/>
  <c r="I1266"/>
  <c r="J1265"/>
  <c r="I1265"/>
  <c r="J1264"/>
  <c r="I1264"/>
  <c r="J1263"/>
  <c r="I1263"/>
  <c r="J1262"/>
  <c r="I1262"/>
  <c r="J1261"/>
  <c r="I1261"/>
  <c r="J1260"/>
  <c r="I1260"/>
  <c r="J1259"/>
  <c r="I1259"/>
  <c r="J1258"/>
  <c r="I1258"/>
  <c r="J1257"/>
  <c r="I1257"/>
  <c r="J1256"/>
  <c r="I1256"/>
  <c r="J1255"/>
  <c r="I1255"/>
  <c r="J1254"/>
  <c r="I1254"/>
  <c r="J1253"/>
  <c r="I1253"/>
  <c r="J1252"/>
  <c r="I1252"/>
  <c r="J1251"/>
  <c r="I1251"/>
  <c r="J1250"/>
  <c r="I1250"/>
  <c r="J1249"/>
  <c r="I1249"/>
  <c r="J1248"/>
  <c r="I1248"/>
  <c r="J1247"/>
  <c r="I1247"/>
  <c r="J1246"/>
  <c r="I1246"/>
  <c r="J1245"/>
  <c r="I1245"/>
  <c r="J1244"/>
  <c r="I1244"/>
  <c r="J1243"/>
  <c r="I1243"/>
  <c r="J1242"/>
  <c r="I1242"/>
  <c r="J1241"/>
  <c r="I1241"/>
  <c r="J1240"/>
  <c r="I1240"/>
  <c r="J1239"/>
  <c r="I1239"/>
  <c r="J1238"/>
  <c r="I1238"/>
  <c r="J1237"/>
  <c r="I1237"/>
  <c r="J1236"/>
  <c r="I1236"/>
  <c r="J1235"/>
  <c r="I1235"/>
  <c r="J1234"/>
  <c r="I1234"/>
  <c r="J1233"/>
  <c r="I1233"/>
  <c r="J1232"/>
  <c r="I1232"/>
  <c r="J1231"/>
  <c r="I1231"/>
  <c r="J1230"/>
  <c r="I1230"/>
  <c r="J1229"/>
  <c r="I1229"/>
  <c r="J1228"/>
  <c r="I1228"/>
  <c r="J1227"/>
  <c r="I1227"/>
  <c r="J1226"/>
  <c r="I1226"/>
  <c r="J1225"/>
  <c r="I1225"/>
  <c r="J1224"/>
  <c r="I1224"/>
  <c r="J1223"/>
  <c r="I1223"/>
  <c r="J1222"/>
  <c r="I1222"/>
  <c r="J1221"/>
  <c r="I1221"/>
  <c r="J1220"/>
  <c r="I1220"/>
  <c r="J1219"/>
  <c r="I1219"/>
  <c r="J1218"/>
  <c r="I1218"/>
  <c r="J1217"/>
  <c r="I1217"/>
  <c r="J1216"/>
  <c r="I1216"/>
  <c r="J1215"/>
  <c r="I1215"/>
  <c r="J1214"/>
  <c r="I1214"/>
  <c r="J1213"/>
  <c r="I1213"/>
  <c r="J1212"/>
  <c r="I1212"/>
  <c r="J1211"/>
  <c r="I1211"/>
  <c r="J1210"/>
  <c r="I1210"/>
  <c r="J1209"/>
  <c r="I1209"/>
  <c r="J1208"/>
  <c r="I1208"/>
  <c r="J1207"/>
  <c r="I1207"/>
  <c r="J1206"/>
  <c r="I1206"/>
  <c r="J1205"/>
  <c r="I1205"/>
  <c r="J1204"/>
  <c r="I1204"/>
  <c r="J1203"/>
  <c r="I1203"/>
  <c r="J1202"/>
  <c r="I1202"/>
  <c r="J1201"/>
  <c r="I1201"/>
  <c r="J1200"/>
  <c r="I1200"/>
  <c r="J1199"/>
  <c r="I1199"/>
  <c r="J1198"/>
  <c r="I1198"/>
  <c r="J1197"/>
  <c r="I1197"/>
  <c r="J1196"/>
  <c r="I1196"/>
  <c r="J1195"/>
  <c r="I1195"/>
  <c r="J1194"/>
  <c r="I1194"/>
  <c r="J1193"/>
  <c r="H1193"/>
  <c r="G1193"/>
  <c r="F1193"/>
  <c r="E1193"/>
  <c r="J1192"/>
  <c r="I1192"/>
  <c r="J1191"/>
  <c r="I1191"/>
  <c r="J1190"/>
  <c r="I1190"/>
  <c r="J1189"/>
  <c r="I1189"/>
  <c r="J1188"/>
  <c r="I1188"/>
  <c r="J1187"/>
  <c r="I1187"/>
  <c r="J1186"/>
  <c r="I1186"/>
  <c r="J1185"/>
  <c r="I1185"/>
  <c r="J1184"/>
  <c r="I1184"/>
  <c r="J1183"/>
  <c r="I1183"/>
  <c r="J1182"/>
  <c r="I1182"/>
  <c r="J1181"/>
  <c r="I1181"/>
  <c r="J1180"/>
  <c r="I1180"/>
  <c r="J1179"/>
  <c r="I1179"/>
  <c r="J1178"/>
  <c r="I1178"/>
  <c r="J1177"/>
  <c r="I1177"/>
  <c r="J1176"/>
  <c r="I1176"/>
  <c r="J1175"/>
  <c r="I1175"/>
  <c r="J1174"/>
  <c r="I1174"/>
  <c r="J1173"/>
  <c r="I1173"/>
  <c r="J1172"/>
  <c r="I1172"/>
  <c r="J1171"/>
  <c r="I1171"/>
  <c r="J1170"/>
  <c r="I1170"/>
  <c r="J1169"/>
  <c r="I1169"/>
  <c r="J1168"/>
  <c r="I1168"/>
  <c r="J1167"/>
  <c r="I1167"/>
  <c r="J1166"/>
  <c r="I1166"/>
  <c r="J1165"/>
  <c r="I1165"/>
  <c r="J1164"/>
  <c r="I1164"/>
  <c r="J1163"/>
  <c r="I1163"/>
  <c r="J1162"/>
  <c r="I1162"/>
  <c r="J1161"/>
  <c r="I1161"/>
  <c r="J1160"/>
  <c r="I1160"/>
  <c r="J1159"/>
  <c r="I1159"/>
  <c r="J1158"/>
  <c r="I1158"/>
  <c r="J1157"/>
  <c r="I1157"/>
  <c r="J1156"/>
  <c r="I1156"/>
  <c r="J1155"/>
  <c r="I1155"/>
  <c r="J1154"/>
  <c r="I1154"/>
  <c r="J1153"/>
  <c r="I1153"/>
  <c r="J1152"/>
  <c r="I1152"/>
  <c r="J1151"/>
  <c r="I1151"/>
  <c r="J1150"/>
  <c r="I1150"/>
  <c r="J1149"/>
  <c r="I1149"/>
  <c r="J1148"/>
  <c r="I1148"/>
  <c r="J1147"/>
  <c r="I1147"/>
  <c r="J1146"/>
  <c r="I1146"/>
  <c r="J1145"/>
  <c r="I1145"/>
  <c r="J1144"/>
  <c r="I1144"/>
  <c r="J1143"/>
  <c r="I1143"/>
  <c r="J1142"/>
  <c r="I1142"/>
  <c r="J1141"/>
  <c r="I1141"/>
  <c r="J1140"/>
  <c r="I1140"/>
  <c r="J1139"/>
  <c r="I1139"/>
  <c r="J1138"/>
  <c r="I1138"/>
  <c r="J1137"/>
  <c r="I1137"/>
  <c r="J1136"/>
  <c r="I1136"/>
  <c r="J1135"/>
  <c r="I1135"/>
  <c r="J1134"/>
  <c r="I1134"/>
  <c r="J1133"/>
  <c r="I1133"/>
  <c r="J1132"/>
  <c r="I1132"/>
  <c r="J1131"/>
  <c r="I1131"/>
  <c r="J1130"/>
  <c r="I1130"/>
  <c r="J1129"/>
  <c r="I1129"/>
  <c r="J1128"/>
  <c r="I1128"/>
  <c r="J1127"/>
  <c r="I1127"/>
  <c r="J1126"/>
  <c r="I1126"/>
  <c r="J1125"/>
  <c r="I1125"/>
  <c r="J1124"/>
  <c r="I1124"/>
  <c r="J1123"/>
  <c r="I1123"/>
  <c r="J1122"/>
  <c r="I1122"/>
  <c r="J1121"/>
  <c r="I1121"/>
  <c r="J1120"/>
  <c r="I1120"/>
  <c r="J1119"/>
  <c r="I1119"/>
  <c r="J1118"/>
  <c r="I1118"/>
  <c r="J1117"/>
  <c r="I1117"/>
  <c r="J1116"/>
  <c r="I1116"/>
  <c r="J1115"/>
  <c r="I1115"/>
  <c r="J1114"/>
  <c r="I1114"/>
  <c r="J1113"/>
  <c r="I1113"/>
  <c r="J1112"/>
  <c r="I1112"/>
  <c r="J1111"/>
  <c r="I1111"/>
  <c r="J1110"/>
  <c r="I1110"/>
  <c r="J1109"/>
  <c r="I1109"/>
  <c r="J1108"/>
  <c r="I1108"/>
  <c r="J1107"/>
  <c r="I1107"/>
  <c r="J1106"/>
  <c r="I1106"/>
  <c r="J1105"/>
  <c r="I1105"/>
  <c r="J1104"/>
  <c r="I1104"/>
  <c r="J1103"/>
  <c r="I1103"/>
  <c r="J1102"/>
  <c r="I1102"/>
  <c r="J1101"/>
  <c r="I1101"/>
  <c r="J1100"/>
  <c r="I1100"/>
  <c r="J1099"/>
  <c r="I1099"/>
  <c r="J1098"/>
  <c r="I1098"/>
  <c r="J1097"/>
  <c r="I1097"/>
  <c r="J1096"/>
  <c r="I1096"/>
  <c r="J1095"/>
  <c r="I1095"/>
  <c r="J1094"/>
  <c r="I1094"/>
  <c r="J1093"/>
  <c r="I1093"/>
  <c r="J1092"/>
  <c r="I1092"/>
  <c r="J1091"/>
  <c r="I1091"/>
  <c r="J1090"/>
  <c r="I1090"/>
  <c r="J1089"/>
  <c r="I1089"/>
  <c r="J1088"/>
  <c r="I1088"/>
  <c r="J1087"/>
  <c r="I1087"/>
  <c r="J1086"/>
  <c r="I1086"/>
  <c r="J1085"/>
  <c r="I1085"/>
  <c r="J1084"/>
  <c r="I1084"/>
  <c r="J1083"/>
  <c r="I1083"/>
  <c r="J1082"/>
  <c r="I1082"/>
  <c r="J1081"/>
  <c r="I1081"/>
  <c r="J1080"/>
  <c r="I1080"/>
  <c r="J1079"/>
  <c r="I1079"/>
  <c r="J1078"/>
  <c r="I1078"/>
  <c r="J1077"/>
  <c r="I1077"/>
  <c r="J1076"/>
  <c r="I1076"/>
  <c r="J1075"/>
  <c r="I1075"/>
  <c r="J1074"/>
  <c r="I1074"/>
  <c r="J1073"/>
  <c r="I1073"/>
  <c r="J1072"/>
  <c r="I1072"/>
  <c r="J1071"/>
  <c r="I1071"/>
  <c r="J1070"/>
  <c r="I1070"/>
  <c r="J1069"/>
  <c r="I1069"/>
  <c r="J1068"/>
  <c r="I1068"/>
  <c r="J1067"/>
  <c r="I1067"/>
  <c r="J1066"/>
  <c r="I1066"/>
  <c r="J1065"/>
  <c r="I1065"/>
  <c r="J1064"/>
  <c r="I1064"/>
  <c r="J1063"/>
  <c r="I1063"/>
  <c r="J1062"/>
  <c r="I1062"/>
  <c r="J1061"/>
  <c r="I1061"/>
  <c r="J1060"/>
  <c r="I1060"/>
  <c r="J1059"/>
  <c r="I1059"/>
  <c r="J1058"/>
  <c r="I1058"/>
  <c r="J1057"/>
  <c r="I1057"/>
  <c r="J1056"/>
  <c r="I1056"/>
  <c r="J1055"/>
  <c r="I1055"/>
  <c r="J1054"/>
  <c r="I1054"/>
  <c r="J1053"/>
  <c r="I1053"/>
  <c r="J1052"/>
  <c r="I1052"/>
  <c r="J1051"/>
  <c r="I1051"/>
  <c r="J1050"/>
  <c r="I1050"/>
  <c r="J1049"/>
  <c r="I1049"/>
  <c r="J1048"/>
  <c r="I1048"/>
  <c r="J1047"/>
  <c r="I1047"/>
  <c r="J1046"/>
  <c r="I1046"/>
  <c r="J1045"/>
  <c r="I1045"/>
  <c r="J1044"/>
  <c r="I1044"/>
  <c r="J1043"/>
  <c r="I1043"/>
  <c r="J1042"/>
  <c r="I1042"/>
  <c r="J1041"/>
  <c r="I1041"/>
  <c r="J1040"/>
  <c r="I1040"/>
  <c r="J1039"/>
  <c r="I1039"/>
  <c r="J1038"/>
  <c r="I1038"/>
  <c r="J1037"/>
  <c r="I1037"/>
  <c r="J1036"/>
  <c r="I1036"/>
  <c r="J1035"/>
  <c r="I1035"/>
  <c r="J1034"/>
  <c r="I1034"/>
  <c r="J1033"/>
  <c r="I1033"/>
  <c r="J1032"/>
  <c r="I1032"/>
  <c r="J1031"/>
  <c r="I1031"/>
  <c r="J1030"/>
  <c r="I1030"/>
  <c r="J1029"/>
  <c r="I1029"/>
  <c r="J1028"/>
  <c r="I1028"/>
  <c r="J1027"/>
  <c r="I1027"/>
  <c r="J1026"/>
  <c r="I1026"/>
  <c r="J1025"/>
  <c r="I1025"/>
  <c r="J1024"/>
  <c r="I1024"/>
  <c r="J1023"/>
  <c r="I1023"/>
  <c r="J1022"/>
  <c r="I1022"/>
  <c r="J1021"/>
  <c r="I1021"/>
  <c r="H1020"/>
  <c r="G1020"/>
  <c r="G1019" s="1"/>
  <c r="F1020"/>
  <c r="E1020"/>
  <c r="E1019" s="1"/>
  <c r="J1016"/>
  <c r="I1016"/>
  <c r="J1015"/>
  <c r="I1015"/>
  <c r="J1014"/>
  <c r="I1014"/>
  <c r="J1013"/>
  <c r="I1013"/>
  <c r="J1012"/>
  <c r="I1012"/>
  <c r="J1011"/>
  <c r="I1011"/>
  <c r="I1010" s="1"/>
  <c r="J1010"/>
  <c r="H1010"/>
  <c r="G1010"/>
  <c r="F1010"/>
  <c r="E1010"/>
  <c r="J1006"/>
  <c r="I1006"/>
  <c r="J1005"/>
  <c r="I1005"/>
  <c r="J1004"/>
  <c r="I1004"/>
  <c r="J1003"/>
  <c r="I1003"/>
  <c r="J1002"/>
  <c r="I1002"/>
  <c r="J1001"/>
  <c r="I1001"/>
  <c r="J1000"/>
  <c r="I1000"/>
  <c r="J999"/>
  <c r="I999"/>
  <c r="J998"/>
  <c r="I998"/>
  <c r="J997"/>
  <c r="I997"/>
  <c r="J996"/>
  <c r="I996"/>
  <c r="J995"/>
  <c r="I995"/>
  <c r="J994"/>
  <c r="I994"/>
  <c r="J993"/>
  <c r="I993"/>
  <c r="J992"/>
  <c r="I992"/>
  <c r="J991"/>
  <c r="I991"/>
  <c r="J990"/>
  <c r="I990"/>
  <c r="J989"/>
  <c r="I989"/>
  <c r="J988"/>
  <c r="I988"/>
  <c r="J987"/>
  <c r="I987"/>
  <c r="J986"/>
  <c r="I986"/>
  <c r="J985"/>
  <c r="I985"/>
  <c r="J984"/>
  <c r="I984"/>
  <c r="J983"/>
  <c r="I983"/>
  <c r="J982"/>
  <c r="I982"/>
  <c r="J981"/>
  <c r="I981"/>
  <c r="J980"/>
  <c r="I980"/>
  <c r="J979"/>
  <c r="I979"/>
  <c r="J978"/>
  <c r="I978"/>
  <c r="J977"/>
  <c r="I977"/>
  <c r="J976"/>
  <c r="I976"/>
  <c r="J975"/>
  <c r="I975"/>
  <c r="J974"/>
  <c r="I974"/>
  <c r="J973"/>
  <c r="I973"/>
  <c r="J972"/>
  <c r="I972"/>
  <c r="J971"/>
  <c r="I971"/>
  <c r="J970"/>
  <c r="I970"/>
  <c r="J969"/>
  <c r="I969"/>
  <c r="J968"/>
  <c r="I968"/>
  <c r="J967"/>
  <c r="I967"/>
  <c r="J966"/>
  <c r="I966"/>
  <c r="J965"/>
  <c r="I965"/>
  <c r="J964"/>
  <c r="I964"/>
  <c r="J963"/>
  <c r="I963"/>
  <c r="J962"/>
  <c r="I962"/>
  <c r="J961"/>
  <c r="I961"/>
  <c r="J960"/>
  <c r="I960"/>
  <c r="J959"/>
  <c r="I959"/>
  <c r="J958"/>
  <c r="I958"/>
  <c r="J957"/>
  <c r="I957"/>
  <c r="J956"/>
  <c r="I956"/>
  <c r="J955"/>
  <c r="I955"/>
  <c r="J954"/>
  <c r="I954"/>
  <c r="J953"/>
  <c r="I953"/>
  <c r="J952"/>
  <c r="I952"/>
  <c r="J951"/>
  <c r="I951"/>
  <c r="J950"/>
  <c r="I950"/>
  <c r="J949"/>
  <c r="I949"/>
  <c r="J948"/>
  <c r="I948"/>
  <c r="J947"/>
  <c r="I947"/>
  <c r="J946"/>
  <c r="I946"/>
  <c r="J945"/>
  <c r="I945"/>
  <c r="J944"/>
  <c r="I944"/>
  <c r="J943"/>
  <c r="I943"/>
  <c r="J942"/>
  <c r="I942"/>
  <c r="J941"/>
  <c r="I941"/>
  <c r="J940"/>
  <c r="I940"/>
  <c r="J939"/>
  <c r="I939"/>
  <c r="J938"/>
  <c r="I938"/>
  <c r="J937"/>
  <c r="I937"/>
  <c r="J936"/>
  <c r="I936"/>
  <c r="J935"/>
  <c r="I935"/>
  <c r="J934"/>
  <c r="I934"/>
  <c r="J933"/>
  <c r="I933"/>
  <c r="J932"/>
  <c r="I932"/>
  <c r="J931"/>
  <c r="I931"/>
  <c r="J930"/>
  <c r="I930"/>
  <c r="J929"/>
  <c r="I929"/>
  <c r="J928"/>
  <c r="I928"/>
  <c r="J927"/>
  <c r="I927"/>
  <c r="J926"/>
  <c r="I926"/>
  <c r="J925"/>
  <c r="J924" s="1"/>
  <c r="I925"/>
  <c r="I924" s="1"/>
  <c r="H924"/>
  <c r="G924"/>
  <c r="F924"/>
  <c r="E924"/>
  <c r="J923"/>
  <c r="I923"/>
  <c r="J922"/>
  <c r="I922"/>
  <c r="J921"/>
  <c r="I921"/>
  <c r="J920"/>
  <c r="I920"/>
  <c r="J919"/>
  <c r="I919"/>
  <c r="J918"/>
  <c r="I918"/>
  <c r="J917"/>
  <c r="I917"/>
  <c r="J916"/>
  <c r="I916"/>
  <c r="J915"/>
  <c r="I915"/>
  <c r="J914"/>
  <c r="I914"/>
  <c r="J913"/>
  <c r="I913"/>
  <c r="J912"/>
  <c r="I912"/>
  <c r="J911"/>
  <c r="I911"/>
  <c r="J910"/>
  <c r="I910"/>
  <c r="J909"/>
  <c r="I909"/>
  <c r="J908"/>
  <c r="I908"/>
  <c r="J907"/>
  <c r="I907"/>
  <c r="J906"/>
  <c r="I906"/>
  <c r="J905"/>
  <c r="I905"/>
  <c r="J904"/>
  <c r="I904"/>
  <c r="J903"/>
  <c r="I903"/>
  <c r="J902"/>
  <c r="I902"/>
  <c r="J901"/>
  <c r="I901"/>
  <c r="J900"/>
  <c r="I900"/>
  <c r="J899"/>
  <c r="I899"/>
  <c r="J898"/>
  <c r="I898"/>
  <c r="J897"/>
  <c r="I897"/>
  <c r="J896"/>
  <c r="I896"/>
  <c r="J895"/>
  <c r="I895"/>
  <c r="J894"/>
  <c r="J893" s="1"/>
  <c r="I894"/>
  <c r="I893" s="1"/>
  <c r="H893"/>
  <c r="G893"/>
  <c r="F893"/>
  <c r="F892" s="1"/>
  <c r="E893"/>
  <c r="J889"/>
  <c r="I889"/>
  <c r="J888"/>
  <c r="I888"/>
  <c r="J887"/>
  <c r="I887"/>
  <c r="J886"/>
  <c r="I886"/>
  <c r="J885"/>
  <c r="I885"/>
  <c r="J884"/>
  <c r="J883" s="1"/>
  <c r="I884"/>
  <c r="I883" s="1"/>
  <c r="H883"/>
  <c r="G883"/>
  <c r="F883"/>
  <c r="E883"/>
  <c r="J879"/>
  <c r="I879"/>
  <c r="J878"/>
  <c r="I878"/>
  <c r="J877"/>
  <c r="I877"/>
  <c r="J876"/>
  <c r="I876"/>
  <c r="J875"/>
  <c r="I875"/>
  <c r="J874"/>
  <c r="I874"/>
  <c r="J873"/>
  <c r="I873"/>
  <c r="J872"/>
  <c r="I872"/>
  <c r="J871"/>
  <c r="I871"/>
  <c r="J870"/>
  <c r="I870"/>
  <c r="J869"/>
  <c r="I869"/>
  <c r="J868"/>
  <c r="I868"/>
  <c r="J867"/>
  <c r="I867"/>
  <c r="J866"/>
  <c r="I866"/>
  <c r="J865"/>
  <c r="I865"/>
  <c r="J864"/>
  <c r="I864"/>
  <c r="J863"/>
  <c r="I863"/>
  <c r="J862"/>
  <c r="I862"/>
  <c r="J861"/>
  <c r="I861"/>
  <c r="J860"/>
  <c r="I860"/>
  <c r="J859"/>
  <c r="I859"/>
  <c r="J858"/>
  <c r="I858"/>
  <c r="J857"/>
  <c r="I857"/>
  <c r="J856"/>
  <c r="I856"/>
  <c r="J855"/>
  <c r="I855"/>
  <c r="J854"/>
  <c r="I854"/>
  <c r="J853"/>
  <c r="I853"/>
  <c r="J852"/>
  <c r="I852"/>
  <c r="J851"/>
  <c r="I851"/>
  <c r="J850"/>
  <c r="I850"/>
  <c r="J849"/>
  <c r="I849"/>
  <c r="J848"/>
  <c r="I848"/>
  <c r="J847"/>
  <c r="I847"/>
  <c r="J846"/>
  <c r="I846"/>
  <c r="J845"/>
  <c r="I845"/>
  <c r="J844"/>
  <c r="I844"/>
  <c r="J843"/>
  <c r="I843"/>
  <c r="J842"/>
  <c r="I842"/>
  <c r="J841"/>
  <c r="I841"/>
  <c r="J840"/>
  <c r="I840"/>
  <c r="J839"/>
  <c r="I839"/>
  <c r="J838"/>
  <c r="I838"/>
  <c r="J837"/>
  <c r="I837"/>
  <c r="J836"/>
  <c r="I836"/>
  <c r="J835"/>
  <c r="I835"/>
  <c r="J834"/>
  <c r="I834"/>
  <c r="J833"/>
  <c r="I833"/>
  <c r="J832"/>
  <c r="I832"/>
  <c r="J831"/>
  <c r="I831"/>
  <c r="J830"/>
  <c r="I830"/>
  <c r="J829"/>
  <c r="I829"/>
  <c r="J828"/>
  <c r="I828"/>
  <c r="J827"/>
  <c r="I827"/>
  <c r="J826"/>
  <c r="I826"/>
  <c r="J825"/>
  <c r="I825"/>
  <c r="J824"/>
  <c r="I824"/>
  <c r="J823"/>
  <c r="I823"/>
  <c r="J822"/>
  <c r="I822"/>
  <c r="J821"/>
  <c r="I821"/>
  <c r="J820"/>
  <c r="I820"/>
  <c r="J819"/>
  <c r="I819"/>
  <c r="J818"/>
  <c r="I818"/>
  <c r="J817"/>
  <c r="I817"/>
  <c r="J816"/>
  <c r="I816"/>
  <c r="J815"/>
  <c r="I815"/>
  <c r="J814"/>
  <c r="I814"/>
  <c r="J813"/>
  <c r="I813"/>
  <c r="J812"/>
  <c r="I812"/>
  <c r="J811"/>
  <c r="I811"/>
  <c r="J810"/>
  <c r="I810"/>
  <c r="J809"/>
  <c r="I809"/>
  <c r="J808"/>
  <c r="I808"/>
  <c r="J807"/>
  <c r="I807"/>
  <c r="J806"/>
  <c r="I806"/>
  <c r="J805"/>
  <c r="I805"/>
  <c r="J804"/>
  <c r="I804"/>
  <c r="J803"/>
  <c r="I803"/>
  <c r="J802"/>
  <c r="I802"/>
  <c r="J801"/>
  <c r="I801"/>
  <c r="J800"/>
  <c r="I800"/>
  <c r="J799"/>
  <c r="I799"/>
  <c r="J798"/>
  <c r="I798"/>
  <c r="J797"/>
  <c r="I797"/>
  <c r="J796"/>
  <c r="I796"/>
  <c r="J795"/>
  <c r="I795"/>
  <c r="J794"/>
  <c r="I794"/>
  <c r="J793"/>
  <c r="I793"/>
  <c r="J792"/>
  <c r="I792"/>
  <c r="J791"/>
  <c r="I791"/>
  <c r="J790"/>
  <c r="I790"/>
  <c r="I789" s="1"/>
  <c r="I787" s="1"/>
  <c r="H789"/>
  <c r="G789"/>
  <c r="G787" s="1"/>
  <c r="F789"/>
  <c r="F787" s="1"/>
  <c r="E789"/>
  <c r="E787" s="1"/>
  <c r="H787"/>
  <c r="J784"/>
  <c r="I784"/>
  <c r="J783"/>
  <c r="I783"/>
  <c r="J782"/>
  <c r="I782"/>
  <c r="J781"/>
  <c r="I781"/>
  <c r="J780"/>
  <c r="I780"/>
  <c r="J779"/>
  <c r="I779"/>
  <c r="I778" s="1"/>
  <c r="J778"/>
  <c r="H778"/>
  <c r="G778"/>
  <c r="F778"/>
  <c r="E778"/>
  <c r="J775"/>
  <c r="I775"/>
  <c r="J774"/>
  <c r="I774"/>
  <c r="J773"/>
  <c r="I773"/>
  <c r="J772"/>
  <c r="I772"/>
  <c r="J771"/>
  <c r="I771"/>
  <c r="J770"/>
  <c r="I770"/>
  <c r="J769"/>
  <c r="I769"/>
  <c r="J768"/>
  <c r="I768"/>
  <c r="J767"/>
  <c r="I767"/>
  <c r="J766"/>
  <c r="I766"/>
  <c r="J765"/>
  <c r="I765"/>
  <c r="J764"/>
  <c r="I764"/>
  <c r="J763"/>
  <c r="I763"/>
  <c r="J762"/>
  <c r="I762"/>
  <c r="J761"/>
  <c r="I761"/>
  <c r="J760"/>
  <c r="I760"/>
  <c r="J759"/>
  <c r="I759"/>
  <c r="J758"/>
  <c r="I758"/>
  <c r="J757"/>
  <c r="I757"/>
  <c r="J756"/>
  <c r="I756"/>
  <c r="J755"/>
  <c r="I755"/>
  <c r="J754"/>
  <c r="I754"/>
  <c r="J753"/>
  <c r="I753"/>
  <c r="J752"/>
  <c r="I752"/>
  <c r="J751"/>
  <c r="I751"/>
  <c r="J750"/>
  <c r="I750"/>
  <c r="J749"/>
  <c r="I749"/>
  <c r="J748"/>
  <c r="I748"/>
  <c r="J747"/>
  <c r="I747"/>
  <c r="J746"/>
  <c r="I746"/>
  <c r="J745"/>
  <c r="I745"/>
  <c r="J744"/>
  <c r="I744"/>
  <c r="J743"/>
  <c r="I743"/>
  <c r="J742"/>
  <c r="I742"/>
  <c r="J741"/>
  <c r="I741"/>
  <c r="J740"/>
  <c r="I740"/>
  <c r="J739"/>
  <c r="I739"/>
  <c r="J738"/>
  <c r="I738"/>
  <c r="J737"/>
  <c r="I737"/>
  <c r="J736"/>
  <c r="I736"/>
  <c r="J735"/>
  <c r="I735"/>
  <c r="J734"/>
  <c r="I734"/>
  <c r="J733"/>
  <c r="I733"/>
  <c r="J732"/>
  <c r="I732"/>
  <c r="J731"/>
  <c r="I731"/>
  <c r="J730"/>
  <c r="I730"/>
  <c r="J729"/>
  <c r="I729"/>
  <c r="J728"/>
  <c r="I728"/>
  <c r="J727"/>
  <c r="I727"/>
  <c r="J726"/>
  <c r="I726"/>
  <c r="J725"/>
  <c r="I725"/>
  <c r="J724"/>
  <c r="I724"/>
  <c r="J723"/>
  <c r="I723"/>
  <c r="J722"/>
  <c r="I722"/>
  <c r="J721"/>
  <c r="I721"/>
  <c r="H721"/>
  <c r="G721"/>
  <c r="F721"/>
  <c r="E721"/>
  <c r="J719"/>
  <c r="I719"/>
  <c r="H719"/>
  <c r="G719"/>
  <c r="F719"/>
  <c r="E719"/>
  <c r="G644"/>
  <c r="J713"/>
  <c r="I713"/>
  <c r="J712"/>
  <c r="I712"/>
  <c r="J711"/>
  <c r="I711"/>
  <c r="J709"/>
  <c r="I709"/>
  <c r="J708"/>
  <c r="I708"/>
  <c r="J707"/>
  <c r="I707"/>
  <c r="J706"/>
  <c r="I706"/>
  <c r="J705"/>
  <c r="I705"/>
  <c r="J704"/>
  <c r="I704"/>
  <c r="J703"/>
  <c r="I703"/>
  <c r="J702"/>
  <c r="I702"/>
  <c r="J701"/>
  <c r="I701"/>
  <c r="J700"/>
  <c r="I700"/>
  <c r="J699"/>
  <c r="I699"/>
  <c r="J698"/>
  <c r="I698"/>
  <c r="J697"/>
  <c r="I697"/>
  <c r="J696"/>
  <c r="I696"/>
  <c r="J695"/>
  <c r="I695"/>
  <c r="J694"/>
  <c r="I694"/>
  <c r="J693"/>
  <c r="I693"/>
  <c r="J692"/>
  <c r="I692"/>
  <c r="J691"/>
  <c r="I691"/>
  <c r="J690"/>
  <c r="I690"/>
  <c r="J689"/>
  <c r="I689"/>
  <c r="J688"/>
  <c r="I688"/>
  <c r="J687"/>
  <c r="I687"/>
  <c r="J686"/>
  <c r="I686"/>
  <c r="J685"/>
  <c r="I685"/>
  <c r="J684"/>
  <c r="I684"/>
  <c r="J683"/>
  <c r="I683"/>
  <c r="J682"/>
  <c r="I682"/>
  <c r="J681"/>
  <c r="I681"/>
  <c r="J680"/>
  <c r="I680"/>
  <c r="J679"/>
  <c r="I679"/>
  <c r="J678"/>
  <c r="I678"/>
  <c r="J677"/>
  <c r="I677"/>
  <c r="J676"/>
  <c r="I676"/>
  <c r="J675"/>
  <c r="I675"/>
  <c r="J674"/>
  <c r="I674"/>
  <c r="J673"/>
  <c r="I673"/>
  <c r="J672"/>
  <c r="I672"/>
  <c r="J671"/>
  <c r="I671"/>
  <c r="J670"/>
  <c r="I670"/>
  <c r="J669"/>
  <c r="I669"/>
  <c r="J668"/>
  <c r="I668"/>
  <c r="J667"/>
  <c r="I667"/>
  <c r="J666"/>
  <c r="I666"/>
  <c r="J665"/>
  <c r="I665"/>
  <c r="J664"/>
  <c r="I664"/>
  <c r="J663"/>
  <c r="I663"/>
  <c r="J662"/>
  <c r="I662"/>
  <c r="J661"/>
  <c r="I661"/>
  <c r="J660"/>
  <c r="I660"/>
  <c r="J659"/>
  <c r="I659"/>
  <c r="J658"/>
  <c r="I658"/>
  <c r="J657"/>
  <c r="I657"/>
  <c r="J656"/>
  <c r="I656"/>
  <c r="J655"/>
  <c r="I655"/>
  <c r="F653"/>
  <c r="E655"/>
  <c r="E653" s="1"/>
  <c r="J653"/>
  <c r="I653"/>
  <c r="H653"/>
  <c r="G653"/>
  <c r="J650"/>
  <c r="I650"/>
  <c r="J649"/>
  <c r="I649"/>
  <c r="J648"/>
  <c r="I648"/>
  <c r="J647"/>
  <c r="I647"/>
  <c r="J646"/>
  <c r="I646"/>
  <c r="J645"/>
  <c r="J644" s="1"/>
  <c r="I645"/>
  <c r="I644" s="1"/>
  <c r="H644"/>
  <c r="F644"/>
  <c r="E644"/>
  <c r="J641"/>
  <c r="I641"/>
  <c r="J640"/>
  <c r="I640"/>
  <c r="J639"/>
  <c r="I639"/>
  <c r="J638"/>
  <c r="I638"/>
  <c r="J637"/>
  <c r="I637"/>
  <c r="J636"/>
  <c r="I636"/>
  <c r="J635"/>
  <c r="I635"/>
  <c r="J634"/>
  <c r="I634"/>
  <c r="J633"/>
  <c r="I633"/>
  <c r="J632"/>
  <c r="I632"/>
  <c r="J631"/>
  <c r="I631"/>
  <c r="J630"/>
  <c r="I630"/>
  <c r="J629"/>
  <c r="I629"/>
  <c r="J628"/>
  <c r="I628"/>
  <c r="J627"/>
  <c r="I627"/>
  <c r="I626" s="1"/>
  <c r="I624" s="1"/>
  <c r="H626"/>
  <c r="H624" s="1"/>
  <c r="G626"/>
  <c r="G624" s="1"/>
  <c r="F624"/>
  <c r="E626"/>
  <c r="E624" s="1"/>
  <c r="J621"/>
  <c r="I621"/>
  <c r="J620"/>
  <c r="I620"/>
  <c r="J619"/>
  <c r="I619"/>
  <c r="J618"/>
  <c r="I618"/>
  <c r="J617"/>
  <c r="I617"/>
  <c r="J616"/>
  <c r="I616"/>
  <c r="I615" s="1"/>
  <c r="J615"/>
  <c r="H615"/>
  <c r="G615"/>
  <c r="F615"/>
  <c r="E615"/>
  <c r="J611"/>
  <c r="I611"/>
  <c r="J610"/>
  <c r="I610"/>
  <c r="J609"/>
  <c r="I609"/>
  <c r="J608"/>
  <c r="I608"/>
  <c r="J607"/>
  <c r="I607"/>
  <c r="J606"/>
  <c r="I606"/>
  <c r="J605"/>
  <c r="I605"/>
  <c r="J604"/>
  <c r="I604"/>
  <c r="J603"/>
  <c r="I603"/>
  <c r="J602"/>
  <c r="I602"/>
  <c r="J601"/>
  <c r="I601"/>
  <c r="J600"/>
  <c r="I600"/>
  <c r="J599"/>
  <c r="I599"/>
  <c r="J598"/>
  <c r="I598"/>
  <c r="J597"/>
  <c r="I597"/>
  <c r="J596"/>
  <c r="I596"/>
  <c r="J595"/>
  <c r="I595"/>
  <c r="J594"/>
  <c r="I594"/>
  <c r="J593"/>
  <c r="I593"/>
  <c r="J592"/>
  <c r="I592"/>
  <c r="J591"/>
  <c r="I591"/>
  <c r="J590"/>
  <c r="I590"/>
  <c r="J589"/>
  <c r="I589"/>
  <c r="J588"/>
  <c r="I588"/>
  <c r="J587"/>
  <c r="I587"/>
  <c r="J586"/>
  <c r="I586"/>
  <c r="J585"/>
  <c r="I585"/>
  <c r="J584"/>
  <c r="I584"/>
  <c r="J583"/>
  <c r="I583"/>
  <c r="J582"/>
  <c r="I582"/>
  <c r="J581"/>
  <c r="I581"/>
  <c r="J580"/>
  <c r="I580"/>
  <c r="J579"/>
  <c r="I579"/>
  <c r="J578"/>
  <c r="I578"/>
  <c r="J577"/>
  <c r="I577"/>
  <c r="J576"/>
  <c r="I576"/>
  <c r="J575"/>
  <c r="I575"/>
  <c r="J574"/>
  <c r="I574"/>
  <c r="J573"/>
  <c r="I573"/>
  <c r="J572"/>
  <c r="I572"/>
  <c r="J571"/>
  <c r="I571"/>
  <c r="J570"/>
  <c r="I570"/>
  <c r="J569"/>
  <c r="I569"/>
  <c r="J568"/>
  <c r="I568"/>
  <c r="J567"/>
  <c r="I567"/>
  <c r="J566"/>
  <c r="I566"/>
  <c r="J565"/>
  <c r="I565"/>
  <c r="J564"/>
  <c r="I564"/>
  <c r="J563"/>
  <c r="I563"/>
  <c r="J562"/>
  <c r="I562"/>
  <c r="J561"/>
  <c r="I561"/>
  <c r="J560"/>
  <c r="I560"/>
  <c r="J559"/>
  <c r="I559"/>
  <c r="J558"/>
  <c r="I558"/>
  <c r="J557"/>
  <c r="I557"/>
  <c r="J556"/>
  <c r="I556"/>
  <c r="J555"/>
  <c r="I555"/>
  <c r="J554"/>
  <c r="I554"/>
  <c r="J553"/>
  <c r="I553"/>
  <c r="J552"/>
  <c r="I552"/>
  <c r="J551"/>
  <c r="I551"/>
  <c r="J550"/>
  <c r="I550"/>
  <c r="J549"/>
  <c r="I549"/>
  <c r="J548"/>
  <c r="I548"/>
  <c r="J547"/>
  <c r="I547"/>
  <c r="J546"/>
  <c r="I546"/>
  <c r="J545"/>
  <c r="I545"/>
  <c r="J544"/>
  <c r="I544"/>
  <c r="J543"/>
  <c r="I543"/>
  <c r="J542"/>
  <c r="I542"/>
  <c r="J541"/>
  <c r="I541"/>
  <c r="J540"/>
  <c r="I540"/>
  <c r="J539"/>
  <c r="I539"/>
  <c r="J538"/>
  <c r="I538"/>
  <c r="J537"/>
  <c r="I537"/>
  <c r="J536"/>
  <c r="I536"/>
  <c r="J535"/>
  <c r="I535"/>
  <c r="J534"/>
  <c r="I534"/>
  <c r="J533"/>
  <c r="I533"/>
  <c r="J532"/>
  <c r="I532"/>
  <c r="J531"/>
  <c r="I531"/>
  <c r="J530"/>
  <c r="I530"/>
  <c r="J529"/>
  <c r="I529"/>
  <c r="J528"/>
  <c r="I528"/>
  <c r="J527"/>
  <c r="I527"/>
  <c r="J526"/>
  <c r="I526"/>
  <c r="J525"/>
  <c r="I525"/>
  <c r="J524"/>
  <c r="I524"/>
  <c r="J523"/>
  <c r="I523"/>
  <c r="J522"/>
  <c r="I522"/>
  <c r="J521"/>
  <c r="I521"/>
  <c r="J520"/>
  <c r="I520"/>
  <c r="J519"/>
  <c r="I519"/>
  <c r="J518"/>
  <c r="I518"/>
  <c r="J517"/>
  <c r="I517"/>
  <c r="J516"/>
  <c r="I516"/>
  <c r="J515"/>
  <c r="I515"/>
  <c r="J514"/>
  <c r="I514"/>
  <c r="J513"/>
  <c r="I513"/>
  <c r="J512"/>
  <c r="I512"/>
  <c r="J511"/>
  <c r="I511"/>
  <c r="J510"/>
  <c r="I510"/>
  <c r="J509"/>
  <c r="I509"/>
  <c r="J508"/>
  <c r="I508"/>
  <c r="J507"/>
  <c r="I507"/>
  <c r="J506"/>
  <c r="I506"/>
  <c r="J505"/>
  <c r="I505"/>
  <c r="J504"/>
  <c r="J502" s="1"/>
  <c r="H504"/>
  <c r="G504"/>
  <c r="G502" s="1"/>
  <c r="F504"/>
  <c r="F502" s="1"/>
  <c r="E504"/>
  <c r="E502" s="1"/>
  <c r="H502"/>
  <c r="J499"/>
  <c r="J498"/>
  <c r="I498"/>
  <c r="J497"/>
  <c r="I497"/>
  <c r="J496"/>
  <c r="I496"/>
  <c r="J495"/>
  <c r="I495"/>
  <c r="J494"/>
  <c r="J493" s="1"/>
  <c r="I494"/>
  <c r="I499" s="1"/>
  <c r="H493"/>
  <c r="G493"/>
  <c r="F493"/>
  <c r="E493"/>
  <c r="J490"/>
  <c r="I490"/>
  <c r="J489"/>
  <c r="I489"/>
  <c r="J488"/>
  <c r="I488"/>
  <c r="J487"/>
  <c r="I487"/>
  <c r="J486"/>
  <c r="I486"/>
  <c r="J485"/>
  <c r="I485"/>
  <c r="J484"/>
  <c r="I484"/>
  <c r="J483"/>
  <c r="I483"/>
  <c r="J482"/>
  <c r="I482"/>
  <c r="J481"/>
  <c r="I481"/>
  <c r="J480"/>
  <c r="I480"/>
  <c r="J479"/>
  <c r="I479"/>
  <c r="J478"/>
  <c r="I478"/>
  <c r="J477"/>
  <c r="I477"/>
  <c r="J476"/>
  <c r="I476"/>
  <c r="J475"/>
  <c r="I475"/>
  <c r="J474"/>
  <c r="I474"/>
  <c r="J473"/>
  <c r="I473"/>
  <c r="J472"/>
  <c r="I472"/>
  <c r="J471"/>
  <c r="I471"/>
  <c r="J470"/>
  <c r="I470"/>
  <c r="J469"/>
  <c r="I469"/>
  <c r="J468"/>
  <c r="I468"/>
  <c r="J467"/>
  <c r="I467"/>
  <c r="J466"/>
  <c r="I466"/>
  <c r="J465"/>
  <c r="I465"/>
  <c r="J464"/>
  <c r="I464"/>
  <c r="J463"/>
  <c r="I463"/>
  <c r="J462"/>
  <c r="I462"/>
  <c r="J461"/>
  <c r="I461"/>
  <c r="J460"/>
  <c r="I460"/>
  <c r="J459"/>
  <c r="I459"/>
  <c r="J458"/>
  <c r="I458"/>
  <c r="J457"/>
  <c r="I457"/>
  <c r="J456"/>
  <c r="I456"/>
  <c r="J455"/>
  <c r="I455"/>
  <c r="J454"/>
  <c r="I454"/>
  <c r="J453"/>
  <c r="I453"/>
  <c r="J452"/>
  <c r="I452"/>
  <c r="J451"/>
  <c r="I451"/>
  <c r="J450"/>
  <c r="I450"/>
  <c r="J449"/>
  <c r="I449"/>
  <c r="J448"/>
  <c r="I448"/>
  <c r="J447"/>
  <c r="I447"/>
  <c r="J446"/>
  <c r="I446"/>
  <c r="J445"/>
  <c r="I445"/>
  <c r="J444"/>
  <c r="I444"/>
  <c r="J443"/>
  <c r="I443"/>
  <c r="J442"/>
  <c r="I442"/>
  <c r="J441"/>
  <c r="I441"/>
  <c r="J440"/>
  <c r="I440"/>
  <c r="J439"/>
  <c r="I439"/>
  <c r="J438"/>
  <c r="I438"/>
  <c r="J437"/>
  <c r="I437"/>
  <c r="J436"/>
  <c r="I436"/>
  <c r="J435"/>
  <c r="I435"/>
  <c r="J434"/>
  <c r="I434"/>
  <c r="J433"/>
  <c r="I433"/>
  <c r="J432"/>
  <c r="I432"/>
  <c r="J431"/>
  <c r="I431"/>
  <c r="J430"/>
  <c r="I430"/>
  <c r="J429"/>
  <c r="I429"/>
  <c r="J428"/>
  <c r="I428"/>
  <c r="J427"/>
  <c r="I427"/>
  <c r="J426"/>
  <c r="I426"/>
  <c r="J425"/>
  <c r="I425"/>
  <c r="J424"/>
  <c r="I424"/>
  <c r="J423"/>
  <c r="I423"/>
  <c r="H422"/>
  <c r="G422"/>
  <c r="G420" s="1"/>
  <c r="F422"/>
  <c r="F420" s="1"/>
  <c r="E422"/>
  <c r="E420" s="1"/>
  <c r="H420"/>
  <c r="J417"/>
  <c r="I417"/>
  <c r="J416"/>
  <c r="I416"/>
  <c r="J415"/>
  <c r="I415"/>
  <c r="J414"/>
  <c r="I414"/>
  <c r="J413"/>
  <c r="I413"/>
  <c r="J412"/>
  <c r="J411" s="1"/>
  <c r="I412"/>
  <c r="I411" s="1"/>
  <c r="H411"/>
  <c r="G411"/>
  <c r="F411"/>
  <c r="E411"/>
  <c r="J408"/>
  <c r="I408"/>
  <c r="J407"/>
  <c r="I407"/>
  <c r="J406"/>
  <c r="I406"/>
  <c r="J405"/>
  <c r="I405"/>
  <c r="J404"/>
  <c r="I404"/>
  <c r="J403"/>
  <c r="I403"/>
  <c r="J402"/>
  <c r="I402"/>
  <c r="J401"/>
  <c r="I401"/>
  <c r="J400"/>
  <c r="I400"/>
  <c r="J399"/>
  <c r="I399"/>
  <c r="J398"/>
  <c r="I398"/>
  <c r="J397"/>
  <c r="I397"/>
  <c r="J396"/>
  <c r="I396"/>
  <c r="J395"/>
  <c r="I395"/>
  <c r="J394"/>
  <c r="I394"/>
  <c r="J393"/>
  <c r="I393"/>
  <c r="J392"/>
  <c r="I392"/>
  <c r="J391"/>
  <c r="I391"/>
  <c r="J390"/>
  <c r="I390"/>
  <c r="J389"/>
  <c r="I389"/>
  <c r="J388"/>
  <c r="I388"/>
  <c r="J387"/>
  <c r="I387"/>
  <c r="J386"/>
  <c r="I386"/>
  <c r="J385"/>
  <c r="I385"/>
  <c r="J384"/>
  <c r="I384"/>
  <c r="J383"/>
  <c r="I383"/>
  <c r="J382"/>
  <c r="I382"/>
  <c r="J381"/>
  <c r="I381"/>
  <c r="J380"/>
  <c r="I380"/>
  <c r="J379"/>
  <c r="I379"/>
  <c r="J378"/>
  <c r="I378"/>
  <c r="J377"/>
  <c r="I377"/>
  <c r="J376"/>
  <c r="I376"/>
  <c r="J375"/>
  <c r="I375"/>
  <c r="J374"/>
  <c r="I374"/>
  <c r="J373"/>
  <c r="I373"/>
  <c r="J372"/>
  <c r="I372"/>
  <c r="J371"/>
  <c r="I371"/>
  <c r="J370"/>
  <c r="I370"/>
  <c r="J369"/>
  <c r="I369"/>
  <c r="J368"/>
  <c r="I368"/>
  <c r="J367"/>
  <c r="I367"/>
  <c r="J366"/>
  <c r="I366"/>
  <c r="J365"/>
  <c r="I365"/>
  <c r="J364"/>
  <c r="I364"/>
  <c r="J363"/>
  <c r="I363"/>
  <c r="J362"/>
  <c r="I362"/>
  <c r="J361"/>
  <c r="I361"/>
  <c r="J360"/>
  <c r="I360"/>
  <c r="J359"/>
  <c r="I359"/>
  <c r="J358"/>
  <c r="I358"/>
  <c r="J357"/>
  <c r="I357"/>
  <c r="J356"/>
  <c r="I356"/>
  <c r="J355"/>
  <c r="I355"/>
  <c r="J354"/>
  <c r="I354"/>
  <c r="J353"/>
  <c r="I353"/>
  <c r="J352"/>
  <c r="I352"/>
  <c r="J351"/>
  <c r="I351"/>
  <c r="J350"/>
  <c r="I350"/>
  <c r="J349"/>
  <c r="I349"/>
  <c r="J348"/>
  <c r="I348"/>
  <c r="J347"/>
  <c r="I347"/>
  <c r="J346"/>
  <c r="I346"/>
  <c r="J345"/>
  <c r="I345"/>
  <c r="J344"/>
  <c r="I344"/>
  <c r="J343"/>
  <c r="I343"/>
  <c r="J342"/>
  <c r="I342"/>
  <c r="J341"/>
  <c r="I341"/>
  <c r="J340"/>
  <c r="I340"/>
  <c r="J339"/>
  <c r="I339"/>
  <c r="J338"/>
  <c r="I338"/>
  <c r="J337"/>
  <c r="I337"/>
  <c r="J336"/>
  <c r="I336"/>
  <c r="J335"/>
  <c r="J334" s="1"/>
  <c r="J332" s="1"/>
  <c r="I335"/>
  <c r="H334"/>
  <c r="G334"/>
  <c r="G332" s="1"/>
  <c r="F334"/>
  <c r="F332" s="1"/>
  <c r="E334"/>
  <c r="E332" s="1"/>
  <c r="H332"/>
  <c r="J329"/>
  <c r="I329"/>
  <c r="J328"/>
  <c r="I328"/>
  <c r="J327"/>
  <c r="I327"/>
  <c r="J326"/>
  <c r="I326"/>
  <c r="J325"/>
  <c r="I325"/>
  <c r="J324"/>
  <c r="J323" s="1"/>
  <c r="I324"/>
  <c r="I323" s="1"/>
  <c r="H323"/>
  <c r="G323"/>
  <c r="F323"/>
  <c r="E323"/>
  <c r="J320"/>
  <c r="I320"/>
  <c r="J319"/>
  <c r="I319"/>
  <c r="J318"/>
  <c r="I318"/>
  <c r="J317"/>
  <c r="I317"/>
  <c r="J316"/>
  <c r="I316"/>
  <c r="J315"/>
  <c r="I315"/>
  <c r="J314"/>
  <c r="I314"/>
  <c r="J313"/>
  <c r="I313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I295"/>
  <c r="J294"/>
  <c r="I294"/>
  <c r="J293"/>
  <c r="I293"/>
  <c r="J292"/>
  <c r="I292"/>
  <c r="J291"/>
  <c r="I291"/>
  <c r="J290"/>
  <c r="I290"/>
  <c r="J289"/>
  <c r="I289"/>
  <c r="J288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J268"/>
  <c r="I268"/>
  <c r="J267"/>
  <c r="I267"/>
  <c r="J266"/>
  <c r="I266"/>
  <c r="J265"/>
  <c r="I265"/>
  <c r="J264"/>
  <c r="I264"/>
  <c r="J263"/>
  <c r="I263"/>
  <c r="J262"/>
  <c r="I262"/>
  <c r="J261"/>
  <c r="I261"/>
  <c r="J260"/>
  <c r="I260"/>
  <c r="J259"/>
  <c r="I259"/>
  <c r="J258"/>
  <c r="I258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H244"/>
  <c r="H242" s="1"/>
  <c r="G244"/>
  <c r="G242" s="1"/>
  <c r="F244"/>
  <c r="F242" s="1"/>
  <c r="E244"/>
  <c r="E242" s="1"/>
  <c r="J50"/>
  <c r="I50"/>
  <c r="J49"/>
  <c r="I49"/>
  <c r="J48"/>
  <c r="I48"/>
  <c r="J47"/>
  <c r="I47"/>
  <c r="I46" s="1"/>
  <c r="H46"/>
  <c r="G46"/>
  <c r="F46"/>
  <c r="E46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I16" s="1"/>
  <c r="I14" s="1"/>
  <c r="J16"/>
  <c r="J14" s="1"/>
  <c r="H16"/>
  <c r="G16"/>
  <c r="G14" s="1"/>
  <c r="F16"/>
  <c r="F14" s="1"/>
  <c r="E16"/>
  <c r="E14" s="1"/>
  <c r="H14"/>
  <c r="J11"/>
  <c r="I11"/>
  <c r="J10"/>
  <c r="I10"/>
  <c r="I9" s="1"/>
  <c r="J9"/>
  <c r="H9"/>
  <c r="G9"/>
  <c r="F9"/>
  <c r="E9"/>
  <c r="I1671" l="1"/>
  <c r="J789"/>
  <c r="J787" s="1"/>
  <c r="J1878"/>
  <c r="J1876" s="1"/>
  <c r="J2129"/>
  <c r="J2127" s="1"/>
  <c r="I1612"/>
  <c r="J1612"/>
  <c r="J1378"/>
  <c r="J1377" s="1"/>
  <c r="I493"/>
  <c r="J244"/>
  <c r="J242" s="1"/>
  <c r="I1866"/>
  <c r="J422"/>
  <c r="J420" s="1"/>
  <c r="I892"/>
  <c r="J892"/>
  <c r="E1377"/>
  <c r="G1377"/>
  <c r="I334"/>
  <c r="I332" s="1"/>
  <c r="J1020"/>
  <c r="J1019" s="1"/>
  <c r="H1019"/>
  <c r="J626"/>
  <c r="J624" s="1"/>
  <c r="F1019"/>
  <c r="F1377"/>
  <c r="H1377"/>
  <c r="I1193"/>
  <c r="I1020"/>
  <c r="E892"/>
  <c r="G892"/>
  <c r="H892"/>
  <c r="I2029"/>
  <c r="I504"/>
  <c r="I502" s="1"/>
  <c r="I244"/>
  <c r="I242" s="1"/>
  <c r="I422"/>
  <c r="I420" s="1"/>
  <c r="J46"/>
  <c r="I1481"/>
  <c r="I1377" s="1"/>
  <c r="I68" i="209"/>
  <c r="J69"/>
  <c r="K70"/>
  <c r="J71"/>
  <c r="J68"/>
  <c r="I69"/>
  <c r="I71"/>
  <c r="J43" i="220"/>
  <c r="I43"/>
  <c r="J42"/>
  <c r="I42"/>
  <c r="J40"/>
  <c r="I40"/>
  <c r="J39"/>
  <c r="I39"/>
  <c r="I38" s="1"/>
  <c r="G3352" l="1"/>
  <c r="H3352"/>
  <c r="E3352"/>
  <c r="F3352"/>
  <c r="I1019"/>
  <c r="I3352" s="1"/>
  <c r="J38"/>
  <c r="J3352" s="1"/>
  <c r="C2" i="223"/>
  <c r="C1"/>
  <c r="C1" i="220" l="1"/>
  <c r="C2"/>
  <c r="C2" i="200" l="1"/>
  <c r="C1"/>
</calcChain>
</file>

<file path=xl/sharedStrings.xml><?xml version="1.0" encoding="utf-8"?>
<sst xmlns="http://schemas.openxmlformats.org/spreadsheetml/2006/main" count="13636" uniqueCount="6820">
  <si>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</si>
  <si>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</si>
  <si>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</si>
  <si>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</si>
  <si>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</si>
  <si>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</si>
  <si>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</si>
  <si>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</si>
  <si>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</si>
  <si>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</si>
  <si>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</si>
  <si>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</si>
  <si>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</si>
  <si>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</si>
  <si>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</si>
  <si>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</si>
  <si>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</si>
  <si>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</si>
  <si>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</si>
  <si>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</si>
  <si>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</si>
  <si>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</si>
  <si>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</si>
  <si>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</si>
  <si>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</si>
  <si>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</si>
  <si>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</si>
  <si>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</si>
  <si>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</si>
  <si>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</si>
  <si>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</si>
  <si>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постеља на који се примењује норматив</t>
  </si>
  <si>
    <t>МР</t>
  </si>
  <si>
    <t>Назив организационе једицине</t>
  </si>
  <si>
    <t>Административни</t>
  </si>
  <si>
    <t>Норматив</t>
  </si>
  <si>
    <t>Технички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</si>
  <si>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</si>
  <si>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</si>
  <si>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</si>
  <si>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</si>
  <si>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</si>
  <si>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</si>
  <si>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</si>
  <si>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</si>
  <si>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</si>
  <si>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</si>
  <si>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</si>
  <si>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</si>
  <si>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</si>
  <si>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</si>
  <si>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</si>
  <si>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</si>
  <si>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</si>
  <si>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</si>
  <si>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</si>
  <si>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</si>
  <si>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</si>
  <si>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</si>
  <si>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</si>
  <si>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</si>
  <si>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</si>
  <si>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</si>
  <si>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</si>
  <si>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</si>
  <si>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</si>
  <si>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</si>
  <si>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</si>
  <si>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</si>
  <si>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</si>
  <si>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</si>
  <si>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</si>
  <si>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</si>
  <si>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</si>
  <si>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</si>
  <si>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</si>
  <si>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</si>
  <si>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</si>
  <si>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</si>
  <si>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</si>
  <si>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</si>
  <si>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</si>
  <si>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</si>
  <si>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</si>
  <si>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</si>
  <si>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</si>
  <si>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</si>
  <si>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</si>
  <si>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</si>
  <si>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</si>
  <si>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</si>
  <si>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</si>
  <si>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</si>
  <si>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</si>
  <si>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</si>
  <si>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</si>
  <si>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</si>
  <si>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</si>
  <si>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</si>
  <si>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</si>
  <si>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</si>
  <si>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</si>
  <si>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</si>
  <si>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</si>
  <si>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</si>
  <si>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</si>
  <si>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</si>
  <si>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</si>
  <si>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</si>
  <si>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</si>
  <si>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</si>
  <si>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</si>
  <si>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</si>
  <si>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</si>
  <si>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</si>
  <si>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</si>
  <si>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</si>
  <si>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</si>
  <si>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</si>
  <si>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</si>
  <si>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</si>
  <si>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</si>
  <si>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</si>
  <si>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</si>
  <si>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</si>
  <si>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</si>
  <si>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</si>
  <si>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</si>
  <si>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35618-01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</si>
  <si>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</si>
  <si>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</si>
  <si>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</si>
  <si>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</si>
  <si>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</si>
  <si>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</si>
  <si>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</si>
  <si>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</si>
  <si>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</si>
  <si>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</si>
  <si>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</si>
  <si>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</si>
  <si>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</si>
  <si>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</si>
  <si>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</si>
  <si>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</si>
  <si>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</si>
  <si>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</si>
  <si>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</si>
  <si>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</si>
  <si>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</si>
  <si>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</si>
  <si>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</si>
  <si>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</si>
  <si>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</si>
  <si>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</si>
  <si>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</si>
  <si>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</si>
  <si>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</si>
  <si>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</si>
  <si>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</si>
  <si>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</si>
  <si>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</si>
  <si>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</si>
  <si>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</si>
  <si>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</si>
  <si>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</si>
  <si>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</si>
  <si>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</si>
  <si>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</si>
  <si>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</si>
  <si>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</si>
  <si>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</si>
  <si>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</si>
  <si>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</si>
  <si>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</si>
  <si>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</si>
  <si>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</si>
  <si>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</si>
  <si>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</si>
  <si>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</si>
  <si>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</si>
  <si>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</si>
  <si>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</si>
  <si>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</si>
  <si>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</si>
  <si>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</si>
  <si>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</si>
  <si>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</si>
  <si>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</si>
  <si>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</si>
  <si>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</si>
  <si>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</si>
  <si>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</si>
  <si>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</si>
  <si>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</si>
  <si>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</si>
  <si>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</si>
  <si>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</si>
  <si>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</si>
  <si>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</si>
  <si>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</si>
  <si>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</si>
  <si>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</si>
  <si>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</si>
  <si>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</si>
  <si>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</si>
  <si>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</si>
  <si>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</si>
  <si>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</si>
  <si>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</si>
  <si>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</si>
  <si>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</si>
  <si>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</si>
  <si>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</si>
  <si>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</si>
  <si>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</si>
  <si>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</si>
  <si>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</si>
  <si>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</si>
  <si>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</si>
  <si>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</si>
  <si>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</si>
  <si>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</si>
  <si>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</si>
  <si>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</si>
  <si>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</si>
  <si>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</si>
  <si>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</si>
  <si>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</si>
  <si>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</si>
  <si>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</si>
  <si>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</si>
  <si>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</si>
  <si>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</si>
  <si>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</si>
  <si>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</si>
  <si>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</si>
  <si>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</si>
  <si>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</si>
  <si>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</si>
  <si>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</si>
  <si>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</si>
  <si>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</si>
  <si>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</si>
  <si>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</si>
  <si>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</si>
  <si>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</si>
  <si>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</si>
  <si>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</si>
  <si>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</si>
  <si>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</si>
  <si>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</si>
  <si>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</si>
  <si>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</si>
  <si>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</si>
  <si>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</si>
  <si>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</si>
  <si>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t>Број лица на дијализи</t>
  </si>
  <si>
    <t>Број дијализа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</si>
  <si>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</si>
  <si>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</si>
  <si>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</si>
  <si>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</si>
  <si>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</si>
  <si>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</si>
  <si>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</si>
  <si>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</si>
  <si>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</si>
  <si>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</si>
  <si>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</si>
  <si>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</si>
  <si>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</si>
  <si>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</si>
  <si>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</si>
  <si>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</si>
  <si>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</si>
  <si>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</si>
  <si>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</si>
  <si>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</si>
  <si>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</si>
  <si>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</si>
  <si>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</si>
  <si>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</si>
  <si>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</si>
  <si>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</si>
  <si>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</si>
  <si>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</si>
  <si>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</si>
  <si>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</si>
  <si>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Ђ.   ОСТАЛЕ ЛАБОРАТОРИЈЕ ____________________   (навести које)</t>
  </si>
  <si>
    <t>1. Абдоминална хирургија и гастроентерологија</t>
  </si>
  <si>
    <t>9. Ортопедија</t>
  </si>
  <si>
    <t>10. Офталмологија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</si>
  <si>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</si>
  <si>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</si>
  <si>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</si>
  <si>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</si>
  <si>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</si>
  <si>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</si>
  <si>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</si>
  <si>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</si>
  <si>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</si>
  <si>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</si>
  <si>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</si>
  <si>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</si>
  <si>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</si>
  <si>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</si>
  <si>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</si>
  <si>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</si>
  <si>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</si>
  <si>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</si>
  <si>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</si>
  <si>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</si>
  <si>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</si>
  <si>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</si>
  <si>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</si>
  <si>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</si>
  <si>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</si>
  <si>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</si>
  <si>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</si>
  <si>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</si>
  <si>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</si>
  <si>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</si>
  <si>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</si>
  <si>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</si>
  <si>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</si>
  <si>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</si>
  <si>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</si>
  <si>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</si>
  <si>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</si>
  <si>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</si>
  <si>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</si>
  <si>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</si>
  <si>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</si>
  <si>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</si>
  <si>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</si>
  <si>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</si>
  <si>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</si>
  <si>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</si>
  <si>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</si>
  <si>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</si>
  <si>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</si>
  <si>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</si>
  <si>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</si>
  <si>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</si>
  <si>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</si>
  <si>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</si>
  <si>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</si>
  <si>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</si>
  <si>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</si>
  <si>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</si>
  <si>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</si>
  <si>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</si>
  <si>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</si>
  <si>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</si>
  <si>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</si>
  <si>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</si>
  <si>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</si>
  <si>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</si>
  <si>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</si>
  <si>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</si>
  <si>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</si>
  <si>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</si>
  <si>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</si>
  <si>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</si>
  <si>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</si>
  <si>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</si>
  <si>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</si>
  <si>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</si>
  <si>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</si>
  <si>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</si>
  <si>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</si>
  <si>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</si>
  <si>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</si>
  <si>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</si>
  <si>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</si>
  <si>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</si>
  <si>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</si>
  <si>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</si>
  <si>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</si>
  <si>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</si>
  <si>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</si>
  <si>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</si>
  <si>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</si>
  <si>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</si>
  <si>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</si>
  <si>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</si>
  <si>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</si>
  <si>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</si>
  <si>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</si>
  <si>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</si>
  <si>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</si>
  <si>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</si>
  <si>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</si>
  <si>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</si>
  <si>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</si>
  <si>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</si>
  <si>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</si>
  <si>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</si>
  <si>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</si>
  <si>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</si>
  <si>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</si>
  <si>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</si>
  <si>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</si>
  <si>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</si>
  <si>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</si>
  <si>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</si>
  <si>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</si>
  <si>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</si>
  <si>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</si>
  <si>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</si>
  <si>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</si>
  <si>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</si>
  <si>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</si>
  <si>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</si>
  <si>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</si>
  <si>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</si>
  <si>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</si>
  <si>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</si>
  <si>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</si>
  <si>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</si>
  <si>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</si>
  <si>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</si>
  <si>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</si>
  <si>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</si>
  <si>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</si>
  <si>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</si>
  <si>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</si>
  <si>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</si>
  <si>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</si>
  <si>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</si>
  <si>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</si>
  <si>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</si>
  <si>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</si>
  <si>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</si>
  <si>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</si>
  <si>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</si>
  <si>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</si>
  <si>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</si>
  <si>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</si>
  <si>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</si>
  <si>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</si>
  <si>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</si>
  <si>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</si>
  <si>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</si>
  <si>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</si>
  <si>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</si>
  <si>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</si>
  <si>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</si>
  <si>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</si>
  <si>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</si>
  <si>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</si>
  <si>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</si>
  <si>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</si>
  <si>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</si>
  <si>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</si>
  <si>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</si>
  <si>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</si>
  <si>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</si>
  <si>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</si>
  <si>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</si>
  <si>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</si>
  <si>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</si>
  <si>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</si>
  <si>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</si>
  <si>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</si>
  <si>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</si>
  <si>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</si>
  <si>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</si>
  <si>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</si>
  <si>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</si>
  <si>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</si>
  <si>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</si>
  <si>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</si>
  <si>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</si>
  <si>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</si>
  <si>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</si>
  <si>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</si>
  <si>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</si>
  <si>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</si>
  <si>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</si>
  <si>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</si>
  <si>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</si>
  <si>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</si>
  <si>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</si>
  <si>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</si>
  <si>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</si>
  <si>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</si>
  <si>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</si>
  <si>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</si>
  <si>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</si>
  <si>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</si>
  <si>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</si>
  <si>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</si>
  <si>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</si>
  <si>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</si>
  <si>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</si>
  <si>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</si>
  <si>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</si>
  <si>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</si>
  <si>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</si>
  <si>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</si>
  <si>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</si>
  <si>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</si>
  <si>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</si>
  <si>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</si>
  <si>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</si>
  <si>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</si>
  <si>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</si>
  <si>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</si>
  <si>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</si>
  <si>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</si>
  <si>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</si>
  <si>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</si>
  <si>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</si>
  <si>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</si>
  <si>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</si>
  <si>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</si>
  <si>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</si>
  <si>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</si>
  <si>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</si>
  <si>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</si>
  <si>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</si>
  <si>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</si>
  <si>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</si>
  <si>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</si>
  <si>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</si>
  <si>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</si>
  <si>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</si>
  <si>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</si>
  <si>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</si>
  <si>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</si>
  <si>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</si>
  <si>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</si>
  <si>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</si>
  <si>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</si>
  <si>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</si>
  <si>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</si>
  <si>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</si>
  <si>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</si>
  <si>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</si>
  <si>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</si>
  <si>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</si>
  <si>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</si>
  <si>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</si>
  <si>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</si>
  <si>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</si>
  <si>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</si>
  <si>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</si>
  <si>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</si>
  <si>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</si>
  <si>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</si>
  <si>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</si>
  <si>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</si>
  <si>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</si>
  <si>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</si>
  <si>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</si>
  <si>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</si>
  <si>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</si>
  <si>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</si>
  <si>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</si>
  <si>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</si>
  <si>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</si>
  <si>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</si>
  <si>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</si>
  <si>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</si>
  <si>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</si>
  <si>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</si>
  <si>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</si>
  <si>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</si>
  <si>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</si>
  <si>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</si>
  <si>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</si>
  <si>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</si>
  <si>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</si>
  <si>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</si>
  <si>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</si>
  <si>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</si>
  <si>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</si>
  <si>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</si>
  <si>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</si>
  <si>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</si>
  <si>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</si>
  <si>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</si>
  <si>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</si>
  <si>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</si>
  <si>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</si>
  <si>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</si>
  <si>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</si>
  <si>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</si>
  <si>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</si>
  <si>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</si>
  <si>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</si>
  <si>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</si>
  <si>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</si>
  <si>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</si>
  <si>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</si>
  <si>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</si>
  <si>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</si>
  <si>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</si>
  <si>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</si>
  <si>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</si>
  <si>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</si>
  <si>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</si>
  <si>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</si>
  <si>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</si>
  <si>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</si>
  <si>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</si>
  <si>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</si>
  <si>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</si>
  <si>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</si>
  <si>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</si>
  <si>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</si>
  <si>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</si>
  <si>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</si>
  <si>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</si>
  <si>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</si>
  <si>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</si>
  <si>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</si>
  <si>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</si>
  <si>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</si>
  <si>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</si>
  <si>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</si>
  <si>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</si>
  <si>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</si>
  <si>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</si>
  <si>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</si>
  <si>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</si>
  <si>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</si>
  <si>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</si>
  <si>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</si>
  <si>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</si>
  <si>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</si>
  <si>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</si>
  <si>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</si>
  <si>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</si>
  <si>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</si>
  <si>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</si>
  <si>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</si>
  <si>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</si>
  <si>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</si>
  <si>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</si>
  <si>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</si>
  <si>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</si>
  <si>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</si>
  <si>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</si>
  <si>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</si>
  <si>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</si>
  <si>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</si>
  <si>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</si>
  <si>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</si>
  <si>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</si>
  <si>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</si>
  <si>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</si>
  <si>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</si>
  <si>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</si>
  <si>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</si>
  <si>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</si>
  <si>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</si>
  <si>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</si>
  <si>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</si>
  <si>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</si>
  <si>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</si>
  <si>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</si>
  <si>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</si>
  <si>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</si>
  <si>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</si>
  <si>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</si>
  <si>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</si>
  <si>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</si>
  <si>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</si>
  <si>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</si>
  <si>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</si>
  <si>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</si>
  <si>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</si>
  <si>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</si>
  <si>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</si>
  <si>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</si>
  <si>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</si>
  <si>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</si>
  <si>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>F11B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</si>
  <si>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</si>
  <si>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</si>
  <si>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</si>
  <si>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</si>
  <si>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</si>
  <si>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</si>
  <si>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</si>
  <si>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</si>
  <si>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</si>
  <si>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</si>
  <si>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</si>
  <si>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</si>
  <si>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</si>
  <si>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</si>
  <si>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</si>
  <si>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</si>
  <si>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</si>
  <si>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</si>
  <si>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</si>
  <si>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</si>
  <si>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</si>
  <si>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</si>
  <si>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</si>
  <si>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</si>
  <si>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</si>
  <si>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</si>
  <si>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</si>
  <si>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</si>
  <si>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</si>
  <si>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</si>
  <si>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</si>
  <si>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</si>
  <si>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</si>
  <si>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</si>
  <si>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</si>
  <si>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</si>
  <si>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</si>
  <si>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</si>
  <si>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</si>
  <si>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</si>
  <si>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</si>
  <si>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</si>
  <si>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</si>
  <si>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</si>
  <si>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</si>
  <si>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</si>
  <si>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</si>
  <si>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</si>
  <si>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</si>
  <si>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</si>
  <si>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</si>
  <si>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</si>
  <si>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</si>
  <si>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</si>
  <si>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</si>
  <si>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</si>
  <si>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</si>
  <si>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</si>
  <si>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</si>
  <si>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</si>
  <si>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</si>
  <si>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</si>
  <si>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</si>
  <si>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</si>
  <si>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</si>
  <si>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</si>
  <si>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</si>
  <si>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</si>
  <si>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</si>
  <si>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</si>
  <si>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</si>
  <si>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</si>
  <si>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</si>
  <si>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</si>
  <si>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</si>
  <si>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</si>
  <si>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</si>
  <si>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</si>
  <si>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</si>
  <si>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</si>
  <si>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</si>
  <si>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</si>
  <si>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</si>
  <si>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</si>
  <si>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</si>
  <si>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</si>
  <si>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</si>
  <si>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</si>
  <si>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</si>
  <si>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</si>
  <si>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</si>
  <si>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</si>
  <si>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</si>
  <si>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</si>
  <si>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</si>
  <si>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</si>
  <si>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</si>
  <si>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</si>
  <si>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</si>
  <si>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</si>
  <si>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</si>
  <si>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</si>
  <si>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</si>
  <si>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</si>
  <si>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</si>
  <si>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</si>
  <si>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</si>
  <si>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</si>
  <si>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</si>
  <si>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</si>
  <si>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</si>
  <si>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</si>
  <si>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</si>
  <si>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</si>
  <si>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</si>
  <si>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</si>
  <si>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</si>
  <si>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</si>
  <si>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</si>
  <si>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</si>
  <si>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</si>
  <si>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</si>
  <si>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</si>
  <si>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</si>
  <si>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</si>
  <si>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</si>
  <si>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</si>
  <si>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</si>
  <si>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</si>
  <si>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</si>
  <si>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</si>
  <si>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</si>
  <si>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</si>
  <si>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</si>
  <si>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</si>
  <si>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</si>
  <si>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</si>
  <si>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</si>
  <si>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</si>
  <si>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</si>
  <si>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</si>
  <si>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</si>
  <si>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</si>
  <si>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</si>
  <si>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</si>
  <si>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</si>
  <si>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</si>
  <si>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</si>
  <si>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</si>
  <si>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</si>
  <si>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</si>
  <si>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</si>
  <si>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</si>
  <si>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</si>
  <si>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</si>
  <si>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</si>
  <si>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</si>
  <si>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</si>
  <si>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</si>
  <si>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</si>
  <si>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</si>
  <si>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</si>
  <si>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</si>
  <si>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</si>
  <si>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</si>
  <si>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</si>
  <si>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</si>
  <si>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</si>
  <si>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</si>
  <si>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</si>
  <si>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</si>
  <si>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</si>
  <si>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</si>
  <si>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</si>
  <si>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</si>
  <si>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</si>
  <si>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</si>
  <si>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</si>
  <si>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</si>
  <si>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</si>
  <si>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</si>
  <si>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</si>
  <si>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</si>
  <si>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</si>
  <si>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</si>
  <si>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</si>
  <si>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</si>
  <si>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</si>
  <si>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</si>
  <si>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</si>
  <si>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</si>
  <si>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</si>
  <si>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</si>
  <si>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</si>
  <si>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</si>
  <si>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</si>
  <si>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</si>
  <si>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</si>
  <si>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</si>
  <si>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</si>
  <si>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</si>
  <si>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</si>
  <si>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</si>
  <si>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</si>
  <si>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</si>
  <si>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</si>
  <si>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</si>
  <si>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</si>
  <si>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</si>
  <si>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</si>
  <si>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</si>
  <si>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</si>
  <si>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</si>
  <si>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</si>
  <si>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</si>
  <si>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</si>
  <si>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</si>
  <si>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</si>
  <si>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</si>
  <si>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</si>
  <si>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</si>
  <si>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</si>
  <si>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</si>
  <si>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</si>
  <si>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</si>
  <si>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</si>
  <si>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</si>
  <si>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</si>
  <si>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</si>
  <si>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</si>
  <si>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</si>
  <si>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</si>
  <si>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</si>
  <si>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</si>
  <si>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</si>
  <si>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</si>
  <si>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</si>
  <si>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</si>
  <si>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</si>
  <si>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</si>
  <si>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</si>
  <si>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</si>
  <si>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</si>
  <si>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</si>
  <si>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</si>
  <si>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</si>
  <si>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</si>
  <si>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</si>
  <si>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</si>
  <si>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</si>
  <si>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</si>
  <si>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</si>
  <si>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</si>
  <si>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</si>
  <si>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</si>
  <si>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</si>
  <si>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</si>
  <si>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</si>
  <si>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</si>
  <si>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</si>
  <si>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</si>
  <si>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</si>
  <si>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</si>
  <si>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</si>
  <si>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</si>
  <si>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</si>
  <si>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</si>
  <si>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</si>
  <si>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</si>
  <si>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</si>
  <si>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</si>
  <si>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</si>
  <si>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</si>
  <si>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</si>
  <si>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</si>
  <si>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</si>
  <si>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</si>
  <si>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</si>
  <si>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</si>
  <si>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</si>
  <si>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</si>
  <si>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</si>
  <si>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</si>
  <si>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</si>
  <si>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</si>
  <si>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</si>
  <si>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</si>
  <si>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</si>
  <si>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</si>
  <si>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</si>
  <si>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</si>
  <si>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</si>
  <si>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</si>
  <si>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</si>
  <si>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</si>
  <si>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</si>
  <si>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</si>
  <si>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</si>
  <si>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</si>
  <si>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</si>
  <si>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</si>
  <si>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</si>
  <si>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</si>
  <si>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</si>
  <si>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</si>
  <si>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</si>
  <si>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</si>
  <si>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</si>
  <si>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</si>
  <si>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</si>
  <si>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</si>
  <si>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</si>
  <si>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</si>
  <si>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</si>
  <si>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</si>
  <si>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</si>
  <si>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</si>
  <si>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</si>
  <si>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</si>
  <si>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</si>
  <si>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</si>
  <si>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</si>
  <si>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</si>
  <si>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</si>
  <si>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</si>
  <si>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</si>
  <si>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</si>
  <si>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</si>
  <si>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</si>
  <si>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</si>
  <si>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</si>
  <si>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</si>
  <si>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</si>
  <si>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</si>
  <si>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</si>
  <si>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</si>
  <si>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</si>
  <si>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</si>
  <si>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</si>
  <si>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</si>
  <si>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</si>
  <si>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</si>
  <si>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</si>
  <si>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</si>
  <si>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</si>
  <si>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</si>
  <si>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</si>
  <si>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I31B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</si>
  <si>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</si>
  <si>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</si>
  <si>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</si>
  <si>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</si>
  <si>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</si>
  <si>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</si>
  <si>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</si>
  <si>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</si>
  <si>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</si>
  <si>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</si>
  <si>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</si>
  <si>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</si>
  <si>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</si>
  <si>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</si>
  <si>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</si>
  <si>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</si>
  <si>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</si>
  <si>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</si>
  <si>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</si>
  <si>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</si>
  <si>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</si>
  <si>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</si>
  <si>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</si>
  <si>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</si>
  <si>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</si>
  <si>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</si>
  <si>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</si>
  <si>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</si>
  <si>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</si>
  <si>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</si>
  <si>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</si>
  <si>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</si>
  <si>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</si>
  <si>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</si>
  <si>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</si>
  <si>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</si>
  <si>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</si>
  <si>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</si>
  <si>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</si>
  <si>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</si>
  <si>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</si>
  <si>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</si>
  <si>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</si>
  <si>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</si>
  <si>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</si>
  <si>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</si>
  <si>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</si>
  <si>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</si>
  <si>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</si>
  <si>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</si>
  <si>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</si>
  <si>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</si>
  <si>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</si>
  <si>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</si>
  <si>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</si>
  <si>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</si>
  <si>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</si>
  <si>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</si>
  <si>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</si>
  <si>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</si>
  <si>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</si>
  <si>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</si>
  <si>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</si>
  <si>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</si>
  <si>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</si>
  <si>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</si>
  <si>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</si>
  <si>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</si>
  <si>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</si>
  <si>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</si>
  <si>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</si>
  <si>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</si>
  <si>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</si>
  <si>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</si>
  <si>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</si>
  <si>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</si>
  <si>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</si>
  <si>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</si>
  <si>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</si>
  <si>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</si>
  <si>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</si>
  <si>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</si>
  <si>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</si>
  <si>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</si>
  <si>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</si>
  <si>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</si>
  <si>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</si>
  <si>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</si>
  <si>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</si>
  <si>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</si>
  <si>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</si>
  <si>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</si>
  <si>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</si>
  <si>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</si>
  <si>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</si>
  <si>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</si>
  <si>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</si>
  <si>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</si>
  <si>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</si>
  <si>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</si>
  <si>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</si>
  <si>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</si>
  <si>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</si>
  <si>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</si>
  <si>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</si>
  <si>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</si>
  <si>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</si>
  <si>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</si>
  <si>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</si>
  <si>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</si>
  <si>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</si>
  <si>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</si>
  <si>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</si>
  <si>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</si>
  <si>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</si>
  <si>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</si>
  <si>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</si>
  <si>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</si>
  <si>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</si>
  <si>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</si>
  <si>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</si>
  <si>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</si>
  <si>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</si>
  <si>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</si>
  <si>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</si>
  <si>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</si>
  <si>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</si>
  <si>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</si>
  <si>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</si>
  <si>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</si>
  <si>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</si>
  <si>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</si>
  <si>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</si>
  <si>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</si>
  <si>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</si>
  <si>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</si>
  <si>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</si>
  <si>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</si>
  <si>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</si>
  <si>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</si>
  <si>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</si>
  <si>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</si>
  <si>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</si>
  <si>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</si>
  <si>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</si>
  <si>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</si>
  <si>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</si>
  <si>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</si>
  <si>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</si>
  <si>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</si>
  <si>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</si>
  <si>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</si>
  <si>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</si>
  <si>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</si>
  <si>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</si>
  <si>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</si>
  <si>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</si>
  <si>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</si>
  <si>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</si>
  <si>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</si>
  <si>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</si>
  <si>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</si>
  <si>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</si>
  <si>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</si>
  <si>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</si>
  <si>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</si>
  <si>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</si>
  <si>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</si>
  <si>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</si>
  <si>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</si>
  <si>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</si>
  <si>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</si>
  <si>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</si>
  <si>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</si>
  <si>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</si>
  <si>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</si>
  <si>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</si>
  <si>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</si>
  <si>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</si>
  <si>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</si>
  <si>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</si>
  <si>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</si>
  <si>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</si>
  <si>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</si>
  <si>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</si>
  <si>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</si>
  <si>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</si>
  <si>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</si>
  <si>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</si>
  <si>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</si>
  <si>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</si>
  <si>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</si>
  <si>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</si>
  <si>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</si>
  <si>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</si>
  <si>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</si>
  <si>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</si>
  <si>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</si>
  <si>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</si>
  <si>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</si>
  <si>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</si>
  <si>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</si>
  <si>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</si>
  <si>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</si>
  <si>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</si>
  <si>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</si>
  <si>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</si>
  <si>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</si>
  <si>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</si>
  <si>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</si>
  <si>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</si>
  <si>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</si>
  <si>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</si>
  <si>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</si>
  <si>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</si>
  <si>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</si>
  <si>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</si>
  <si>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</si>
  <si>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</si>
  <si>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</si>
  <si>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</si>
  <si>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</si>
  <si>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</si>
  <si>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</si>
  <si>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</si>
  <si>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</si>
  <si>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</si>
  <si>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</si>
  <si>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</si>
  <si>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</si>
  <si>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</si>
  <si>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</si>
  <si>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</si>
  <si>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</si>
  <si>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</si>
  <si>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</si>
  <si>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</si>
  <si>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</si>
  <si>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</si>
  <si>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</si>
  <si>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</si>
  <si>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</si>
  <si>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</si>
  <si>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</si>
  <si>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</si>
  <si>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</si>
  <si>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</si>
  <si>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</si>
  <si>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</si>
  <si>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</si>
  <si>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</si>
  <si>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</si>
  <si>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</si>
  <si>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</si>
  <si>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</si>
  <si>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</si>
  <si>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</si>
  <si>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</si>
  <si>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</si>
  <si>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</si>
  <si>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</si>
  <si>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</si>
  <si>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</si>
  <si>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</si>
  <si>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</si>
  <si>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</si>
  <si>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</si>
  <si>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</si>
  <si>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</si>
  <si>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</si>
  <si>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</si>
  <si>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</si>
  <si>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</si>
  <si>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</si>
  <si>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</si>
  <si>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</si>
  <si>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</si>
  <si>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</si>
  <si>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</si>
  <si>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</si>
  <si>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</si>
  <si>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</si>
  <si>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</si>
  <si>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</si>
  <si>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</si>
  <si>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</si>
  <si>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</si>
  <si>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</si>
  <si>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</si>
  <si>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</si>
  <si>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</si>
  <si>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</si>
  <si>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</si>
  <si>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</si>
  <si>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</si>
  <si>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</si>
  <si>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</si>
  <si>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</si>
  <si>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</si>
  <si>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</si>
  <si>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</si>
  <si>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</si>
  <si>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</si>
  <si>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</si>
  <si>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</si>
  <si>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</si>
  <si>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</si>
  <si>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</si>
  <si>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</si>
  <si>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</si>
  <si>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</si>
  <si>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</si>
  <si>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</si>
  <si>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</si>
  <si>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</si>
  <si>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</si>
  <si>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</si>
  <si>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</si>
  <si>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</si>
  <si>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</si>
  <si>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</si>
  <si>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</si>
  <si>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</si>
  <si>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</si>
  <si>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</si>
  <si>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</si>
  <si>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</si>
  <si>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</si>
  <si>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</si>
  <si>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</si>
  <si>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</si>
  <si>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</si>
  <si>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</si>
  <si>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</si>
  <si>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</si>
  <si>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</si>
  <si>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</si>
  <si>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</si>
  <si>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</si>
  <si>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</si>
  <si>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</si>
  <si>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</si>
  <si>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</si>
  <si>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</si>
  <si>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</si>
  <si>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</si>
  <si>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</si>
  <si>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</si>
  <si>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</si>
  <si>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</si>
  <si>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</si>
  <si>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</si>
  <si>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</si>
  <si>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</si>
  <si>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</si>
  <si>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</si>
  <si>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</si>
  <si>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</si>
  <si>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</si>
  <si>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</si>
  <si>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</si>
  <si>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</si>
  <si>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</si>
  <si>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</si>
  <si>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</si>
  <si>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</si>
  <si>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</si>
  <si>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</si>
  <si>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</si>
  <si>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</si>
  <si>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</si>
  <si>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</si>
  <si>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</si>
  <si>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</si>
  <si>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</si>
  <si>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</si>
  <si>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</si>
  <si>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</si>
  <si>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</si>
  <si>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</si>
  <si>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</si>
  <si>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</si>
  <si>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</si>
  <si>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</si>
  <si>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</si>
  <si>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</si>
  <si>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</si>
  <si>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</si>
  <si>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</si>
  <si>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</si>
  <si>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</si>
  <si>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</si>
  <si>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</si>
  <si>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</si>
  <si>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</si>
  <si>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</si>
  <si>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</si>
  <si>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</si>
  <si>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</si>
  <si>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</si>
  <si>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</si>
  <si>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</si>
  <si>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</si>
  <si>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</si>
  <si>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</si>
  <si>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</si>
  <si>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</si>
  <si>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</si>
  <si>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</si>
  <si>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</si>
  <si>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</si>
  <si>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</si>
  <si>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</si>
  <si>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</si>
  <si>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</si>
  <si>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</si>
  <si>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</si>
  <si>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</si>
  <si>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</si>
  <si>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</si>
  <si>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</si>
  <si>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</si>
  <si>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</si>
  <si>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</si>
  <si>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</si>
  <si>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</si>
  <si>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</si>
  <si>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</si>
  <si>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</si>
  <si>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</si>
  <si>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</si>
  <si>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</si>
  <si>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</si>
  <si>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</si>
  <si>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</si>
  <si>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</si>
  <si>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</si>
  <si>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</si>
  <si>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</si>
  <si>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</si>
  <si>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</si>
  <si>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</si>
  <si>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</si>
  <si>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</si>
  <si>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</si>
  <si>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</si>
  <si>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</si>
  <si>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</si>
  <si>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</si>
  <si>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</si>
  <si>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</si>
  <si>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</si>
  <si>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</si>
  <si>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</si>
  <si>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</si>
  <si>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</si>
  <si>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</si>
  <si>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</si>
  <si>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</si>
  <si>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</si>
  <si>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</si>
  <si>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</si>
  <si>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</si>
  <si>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</si>
  <si>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</si>
  <si>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</si>
  <si>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</si>
  <si>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</si>
  <si>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</si>
  <si>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</si>
  <si>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</si>
  <si>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</si>
  <si>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</si>
  <si>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</si>
  <si>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</si>
  <si>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</si>
  <si>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</si>
  <si>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</si>
  <si>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</si>
  <si>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</si>
  <si>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</si>
  <si>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</si>
  <si>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</si>
  <si>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</si>
  <si>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</si>
  <si>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</si>
  <si>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</si>
  <si>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</si>
  <si>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</si>
  <si>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</si>
  <si>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</si>
  <si>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</si>
  <si>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</si>
  <si>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</si>
  <si>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</si>
  <si>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</si>
  <si>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</si>
  <si>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</si>
  <si>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</si>
  <si>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</si>
  <si>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</si>
  <si>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</si>
  <si>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</si>
  <si>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</si>
  <si>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</si>
  <si>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</si>
  <si>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</si>
  <si>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</si>
  <si>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</si>
  <si>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</si>
  <si>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</si>
  <si>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</si>
  <si>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</si>
  <si>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</si>
  <si>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</si>
  <si>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</si>
  <si>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</si>
  <si>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</si>
  <si>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</si>
  <si>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</si>
  <si>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</si>
  <si>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</si>
  <si>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</si>
  <si>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</si>
  <si>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</si>
  <si>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</si>
  <si>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</si>
  <si>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</si>
  <si>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</si>
  <si>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</si>
  <si>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</si>
  <si>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</si>
  <si>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</si>
  <si>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</si>
  <si>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</si>
  <si>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</si>
  <si>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</si>
  <si>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</si>
  <si>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</si>
  <si>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</si>
  <si>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</si>
  <si>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</si>
  <si>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</si>
  <si>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</si>
  <si>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</si>
  <si>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</si>
  <si>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</si>
  <si>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</si>
  <si>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</si>
  <si>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</si>
  <si>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</si>
  <si>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</si>
  <si>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</si>
  <si>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</si>
  <si>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</si>
  <si>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</si>
  <si>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</si>
  <si>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</si>
  <si>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</si>
  <si>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</si>
  <si>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</si>
  <si>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</si>
  <si>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</si>
  <si>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</si>
  <si>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</si>
  <si>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</si>
  <si>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</si>
  <si>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</si>
  <si>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</si>
  <si>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</si>
  <si>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</si>
  <si>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</si>
  <si>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</si>
  <si>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</si>
  <si>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</si>
  <si>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</si>
  <si>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</si>
  <si>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</si>
  <si>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</si>
  <si>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</si>
  <si>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</si>
  <si>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</si>
  <si>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</si>
  <si>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</si>
  <si>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</si>
  <si>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</si>
  <si>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</si>
  <si>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</si>
  <si>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</si>
  <si>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</si>
  <si>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</si>
  <si>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</si>
  <si>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</si>
  <si>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</si>
  <si>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</si>
  <si>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</si>
  <si>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</si>
  <si>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</si>
  <si>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</si>
  <si>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</si>
  <si>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</si>
  <si>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</si>
  <si>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</si>
  <si>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</si>
  <si>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</si>
  <si>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</si>
  <si>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</si>
  <si>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</si>
  <si>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</si>
  <si>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</si>
  <si>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</si>
  <si>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</si>
  <si>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</si>
  <si>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</si>
  <si>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</si>
  <si>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</si>
  <si>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</si>
  <si>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</si>
  <si>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</si>
  <si>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</si>
  <si>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</si>
  <si>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</si>
  <si>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</si>
  <si>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</si>
  <si>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</si>
  <si>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</si>
  <si>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</si>
  <si>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</si>
  <si>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</si>
  <si>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</si>
  <si>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</si>
  <si>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</si>
  <si>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</si>
  <si>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</si>
  <si>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</si>
  <si>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</si>
  <si>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</si>
  <si>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</si>
  <si>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</si>
  <si>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</si>
  <si>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</si>
  <si>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</si>
  <si>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</si>
  <si>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</si>
  <si>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</si>
  <si>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</si>
  <si>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</si>
  <si>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</si>
  <si>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</si>
  <si>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</si>
  <si>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</si>
  <si>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</si>
  <si>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</si>
  <si>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</si>
  <si>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</si>
  <si>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</si>
  <si>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</si>
  <si>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</si>
  <si>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</si>
  <si>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</si>
  <si>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</si>
  <si>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</si>
  <si>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</si>
  <si>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</si>
  <si>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</si>
  <si>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</si>
  <si>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</si>
  <si>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</si>
  <si>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</si>
  <si>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</si>
  <si>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11. Урологија и нефрологија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</si>
  <si>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</si>
  <si>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</si>
  <si>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</si>
  <si>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</si>
  <si>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</si>
  <si>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Број лица којима је уграђен материјал</t>
  </si>
  <si>
    <t>Некласификоване главне дијагностичке категорије</t>
  </si>
  <si>
    <t>Лекови са посебним режимом издавања (Лекови са Ц листе)</t>
  </si>
  <si>
    <t>Остале услуге</t>
  </si>
  <si>
    <t>Здравствене услуге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</si>
  <si>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</si>
  <si>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</si>
  <si>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</si>
  <si>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</si>
  <si>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</si>
  <si>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</si>
  <si>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</si>
  <si>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</si>
  <si>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</si>
  <si>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</si>
  <si>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</si>
  <si>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</si>
  <si>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</si>
  <si>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</si>
  <si>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</si>
  <si>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</si>
  <si>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</si>
  <si>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</si>
  <si>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</si>
  <si>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</si>
  <si>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</si>
  <si>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>Табела 16.</t>
  </si>
  <si>
    <t>Табела 17.</t>
  </si>
  <si>
    <t>Табела 18.</t>
  </si>
  <si>
    <t>Табела 19.</t>
  </si>
  <si>
    <t>Еритроцити у адитивној солуцији</t>
  </si>
  <si>
    <t>Тромбоцити концентрат</t>
  </si>
  <si>
    <t>Укупан број запослених (на одређено и неодређено време)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</si>
  <si>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</si>
  <si>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</si>
  <si>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</si>
  <si>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</si>
  <si>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</si>
  <si>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</si>
  <si>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</si>
  <si>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Grand Total</t>
  </si>
  <si>
    <t>Напомена</t>
  </si>
  <si>
    <t>01.01.2025.</t>
  </si>
  <si>
    <t>Извршено у 2024.</t>
  </si>
  <si>
    <t>План за 2025.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</si>
  <si>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</si>
  <si>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</si>
  <si>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</si>
  <si>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</si>
  <si>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</si>
  <si>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</si>
  <si>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 xml:space="preserve">Укупан број пацијената на листи чекања на дан 31.12.2024. </t>
  </si>
  <si>
    <t>Број пацијената са листе чекања којима је урађена  процедура/интервенција 2024</t>
  </si>
  <si>
    <t>Укупан број свих пацијената којима је урађена интервенција/процедура у ЗУ 2024</t>
  </si>
  <si>
    <t>Број нових пацијената на листи чекања у 2024.</t>
  </si>
  <si>
    <t>Просечна дужина чекања у данима 2024.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</si>
  <si>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</si>
  <si>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</si>
  <si>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</si>
  <si>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Табела 10.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</si>
  <si>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</si>
  <si>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</si>
  <si>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</si>
  <si>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>Број услуга - Извршење 2024.</t>
  </si>
  <si>
    <t>Број услуга - План 2025.</t>
  </si>
  <si>
    <t>Хемодијализа</t>
  </si>
  <si>
    <t>Интермитентна хемодиафилтрација</t>
  </si>
  <si>
    <t>Континуирана перитонеална дијализа, дугорочна</t>
  </si>
  <si>
    <t>Интермитентна перитонеална диализа, дугорочна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</si>
  <si>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</si>
  <si>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</si>
  <si>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 xml:space="preserve">Лекови за хемофилију  </t>
  </si>
  <si>
    <t xml:space="preserve">Цитостатици 
са Листе лекова </t>
  </si>
  <si>
    <t>Лекови ван Листе лекова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</si>
  <si>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</si>
  <si>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</si>
  <si>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</si>
  <si>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</si>
  <si>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</si>
  <si>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</si>
  <si>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</si>
  <si>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Радиографско снимање дојке, обострано</t>
  </si>
  <si>
    <t>Ултразвучни преглед дојке, билатералан</t>
  </si>
  <si>
    <t>Општа болница"Стефан Високи"Смедеревска Паланка</t>
  </si>
  <si>
    <t>I-XII  2025</t>
  </si>
  <si>
    <t>000001</t>
  </si>
  <si>
    <t>Специјалистички преглед први</t>
  </si>
  <si>
    <t>000002</t>
  </si>
  <si>
    <t>Специјалистички преглед контролни</t>
  </si>
  <si>
    <t>36800-00</t>
  </si>
  <si>
    <t>92044-00</t>
  </si>
  <si>
    <t xml:space="preserve">Остале терапије обогаћивања кисеоника/ом </t>
  </si>
  <si>
    <t>96199-02</t>
  </si>
  <si>
    <t>Интравенско давање фармаколошког средства, анти-инфективно средство</t>
  </si>
  <si>
    <t>96199-09</t>
  </si>
  <si>
    <t>Интравенско давање фармаколошког средства, друго и некласификовано фармаколошко средство</t>
  </si>
  <si>
    <t>96200-01</t>
  </si>
  <si>
    <t>96203-02</t>
  </si>
  <si>
    <t>96203-09</t>
  </si>
  <si>
    <t>96205-09</t>
  </si>
  <si>
    <t>96199-01</t>
  </si>
  <si>
    <t>96200-09</t>
  </si>
  <si>
    <t>92062-00</t>
  </si>
  <si>
    <t>Трансфузија крвних компоненти и деривата</t>
  </si>
  <si>
    <t>13706-02</t>
  </si>
  <si>
    <t>Трансфузија еритроцита</t>
  </si>
  <si>
    <t>Values</t>
  </si>
  <si>
    <t xml:space="preserve">Хемодијализа </t>
  </si>
  <si>
    <t xml:space="preserve">Интермитентна хемодиафилтрација  </t>
  </si>
  <si>
    <t>Субкутано давање фармаколошког средства, тдруго и некласификован средс.</t>
  </si>
  <si>
    <t>92064-00</t>
  </si>
  <si>
    <t>Трансфузија осталих крвних деривата</t>
  </si>
  <si>
    <t>Неки други начин давања фарм.средства ,друго и некласификовано на друг.месту</t>
  </si>
  <si>
    <t>96203-01</t>
  </si>
  <si>
    <t>Орално давање фарм.средства ,друго и некласификовано фарм. средство</t>
  </si>
  <si>
    <t>Орално давањефармаколошког средства анти-инфективно</t>
  </si>
  <si>
    <t>Kaтетеризација мокраћне бешике</t>
  </si>
  <si>
    <t>95550-00</t>
  </si>
  <si>
    <t>удружене зтравствене процедуре,дијететика</t>
  </si>
  <si>
    <t>96067-00</t>
  </si>
  <si>
    <t>Саветовање или подучавање о исхрани -дневном уносу</t>
  </si>
  <si>
    <t>92209-00</t>
  </si>
  <si>
    <t>Поступак одржавања неинвазивне вентилаторне подршке &lt;= 24</t>
  </si>
  <si>
    <t>Интравенско давање фармаколошког сред. Тромболитичко</t>
  </si>
  <si>
    <t>Субкутано давање фармаколошког средства,тромболитичко средство</t>
  </si>
  <si>
    <t>000005</t>
  </si>
  <si>
    <t>Специјалистички преглед први - доцента и примаријуса</t>
  </si>
  <si>
    <t>000006</t>
  </si>
  <si>
    <t>Специјалистички преглед контролни - доцента и примаријуса</t>
  </si>
  <si>
    <t>16511-00</t>
  </si>
  <si>
    <t>Примена серклажа на грлић материце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</si>
  <si>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</si>
  <si>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</si>
  <si>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</si>
  <si>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</si>
  <si>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30373-00</t>
  </si>
  <si>
    <t>Експлоративна лапаротомија</t>
  </si>
  <si>
    <t>30378-00</t>
  </si>
  <si>
    <t>Одвајање абдоминалних прираслица</t>
  </si>
  <si>
    <t>30393-00</t>
  </si>
  <si>
    <t>Лапароскопско одвајање абдоминалних прираслица</t>
  </si>
  <si>
    <t>30394-00</t>
  </si>
  <si>
    <t xml:space="preserve">Дренажа интра-абдоминалног апсцеса, хематома или цисте </t>
  </si>
  <si>
    <t>35507-00</t>
  </si>
  <si>
    <t>Деструкција брадавица вулве</t>
  </si>
  <si>
    <t>35573-00</t>
  </si>
  <si>
    <t>Репарација предњег и задњег вагиналног компартмана, вагинални приступ</t>
  </si>
  <si>
    <t>35638-04</t>
  </si>
  <si>
    <t>Лапароскопска оваријална цистектомија, једнострана</t>
  </si>
  <si>
    <t>35638-09</t>
  </si>
  <si>
    <t>Лапароскопска салпингектомија - једнострана</t>
  </si>
  <si>
    <t>35640-00</t>
  </si>
  <si>
    <t xml:space="preserve">Дилатација цервикалног канала и киретажа материце </t>
  </si>
  <si>
    <t>35647-00</t>
  </si>
  <si>
    <t>Ексцизија промењених зона грлића омчицом (ЛЛЕТЗ) и ЛООП ексцизија ЛЛЕТЗ ексцизиона конусна биопсија</t>
  </si>
  <si>
    <t>35649-03</t>
  </si>
  <si>
    <t>Миомектомија материце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</si>
  <si>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</si>
  <si>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</si>
  <si>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</si>
  <si>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</si>
  <si>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35677-05</t>
  </si>
  <si>
    <t>Салпингектомија са уклањањем трудноће у јајоводу</t>
  </si>
  <si>
    <t>35713-04</t>
  </si>
  <si>
    <t>Оваријална цистектомија, једнострана</t>
  </si>
  <si>
    <t>35713-07</t>
  </si>
  <si>
    <t>Овариектомија, једнострана</t>
  </si>
  <si>
    <t>35713-09</t>
  </si>
  <si>
    <t>Салпингектомија, једнострана</t>
  </si>
  <si>
    <t>30390-00</t>
  </si>
  <si>
    <t>Лапароскопија</t>
  </si>
  <si>
    <t>35638-01</t>
  </si>
  <si>
    <t>Лапароскопска парцијална овариектомија</t>
  </si>
  <si>
    <t>30075-31</t>
  </si>
  <si>
    <t>Биопсија уретре</t>
  </si>
  <si>
    <t>30571-00</t>
  </si>
  <si>
    <t>Апендектомија</t>
  </si>
  <si>
    <t>32177-00</t>
  </si>
  <si>
    <t>Одстрањење аналне брадавице</t>
  </si>
  <si>
    <t>35507-01</t>
  </si>
  <si>
    <t>35513-00</t>
  </si>
  <si>
    <t>Лечење цисте Бартолинијеве жлезде</t>
  </si>
  <si>
    <t>35570-00</t>
  </si>
  <si>
    <t>Репарација предњег вагиналног компартмана, вагинални приступ</t>
  </si>
  <si>
    <t>35571-00</t>
  </si>
  <si>
    <t>Репарација задњег вагиналног компартмана, вагинални приступ</t>
  </si>
  <si>
    <t>Биопсија грлића материце</t>
  </si>
  <si>
    <t>35638-11</t>
  </si>
  <si>
    <t>Лапароскопска салпингооваријектомија,једнострана</t>
  </si>
  <si>
    <t>35653-01</t>
  </si>
  <si>
    <t>Тотална класична абдоминална хистеректомија</t>
  </si>
  <si>
    <t>35713-02</t>
  </si>
  <si>
    <t>Инцизија цисте или апцеса јајника</t>
  </si>
  <si>
    <t>35713-11</t>
  </si>
  <si>
    <t>Салпигооваријектомија,једнострана</t>
  </si>
  <si>
    <t>36821-01</t>
  </si>
  <si>
    <t>Пласирање ЈЈ катетера утерореноскопски или цистоскопски</t>
  </si>
  <si>
    <t>35611-00</t>
  </si>
  <si>
    <t>Полипектомија грлића материце</t>
  </si>
  <si>
    <t>35643-03</t>
  </si>
  <si>
    <t xml:space="preserve">Дилатација и евакуација садржаја материце </t>
  </si>
  <si>
    <t>35615-00</t>
  </si>
  <si>
    <t>Биопсиа вулве</t>
  </si>
  <si>
    <t>30075-37</t>
  </si>
  <si>
    <t>Биопсија перитонеума</t>
  </si>
  <si>
    <t>35638-03</t>
  </si>
  <si>
    <t>Лапароскопска овариектомија обострана</t>
  </si>
  <si>
    <t>35753-02</t>
  </si>
  <si>
    <t>Лапароскопски асистирана вагинална хистеректимија са аднекстомијом</t>
  </si>
  <si>
    <t>30064-00</t>
  </si>
  <si>
    <t>Уклањање страног тела из коже и поткожног ткива инцизијом</t>
  </si>
  <si>
    <t>30071-00</t>
  </si>
  <si>
    <t>Биопсија коже и поткожног ткива</t>
  </si>
  <si>
    <t>35506-02</t>
  </si>
  <si>
    <t>Уклањање интраутериног улошка</t>
  </si>
  <si>
    <t>35688-02</t>
  </si>
  <si>
    <t>Стерилизација отвореним абдоминалним приступом</t>
  </si>
  <si>
    <t>35713-05</t>
  </si>
  <si>
    <t>Клинаста ресекција јајника</t>
  </si>
  <si>
    <t>35717-00</t>
  </si>
  <si>
    <t>Оваријална цистектомија,обострана</t>
  </si>
  <si>
    <t>90472-00</t>
  </si>
  <si>
    <t>Епизиотомија</t>
  </si>
  <si>
    <t>90479-00</t>
  </si>
  <si>
    <t>Сутура лацерације вагине након порођаја</t>
  </si>
  <si>
    <t>30392-00</t>
  </si>
  <si>
    <t>Отклањање највећег дела интраабдоминалних лезија(дебулкинг)</t>
  </si>
  <si>
    <t>30566-00</t>
  </si>
  <si>
    <t>Ресекција танког црева са анастомозом</t>
  </si>
  <si>
    <t>35618-00</t>
  </si>
  <si>
    <t>Конизација грлића материце</t>
  </si>
  <si>
    <t>35637-06</t>
  </si>
  <si>
    <t>Биопсија јајника</t>
  </si>
  <si>
    <t>16512-00</t>
  </si>
  <si>
    <t>Скидање конца серклажа</t>
  </si>
  <si>
    <t>35653-00</t>
  </si>
  <si>
    <t>Субтотална абдоминална хистеректомиа</t>
  </si>
  <si>
    <t>30385-00</t>
  </si>
  <si>
    <t xml:space="preserve">Постоперативна </t>
  </si>
  <si>
    <t>35520-00</t>
  </si>
  <si>
    <t>Лечење апсцеса  Бартолинијеве жлезде</t>
  </si>
  <si>
    <t>16564-00</t>
  </si>
  <si>
    <t>Постпартална евакуација садржаја материце дилатацијом цервикалног</t>
  </si>
  <si>
    <t>16567-00</t>
  </si>
  <si>
    <t>Остали поступци код постпарталног крварења</t>
  </si>
  <si>
    <t>90446-00</t>
  </si>
  <si>
    <t>Остале инцизије на вулви и перинеуму</t>
  </si>
  <si>
    <t>32000-00</t>
  </si>
  <si>
    <t>Ограничена ресекција дебелог црева</t>
  </si>
  <si>
    <t>35638-12</t>
  </si>
  <si>
    <t>Лапароскопска салпингооваријектомија ,обострана</t>
  </si>
  <si>
    <t>90452-00</t>
  </si>
  <si>
    <t>Уклањање осталих лезија материце</t>
  </si>
  <si>
    <t>16571-00</t>
  </si>
  <si>
    <t>Сутура руптуре грлића материце након порођаја</t>
  </si>
  <si>
    <t>30029-00</t>
  </si>
  <si>
    <t>Репарација ране на кожи и поткожном ткиву осталих области која укључује меко ткиво</t>
  </si>
  <si>
    <t>35717-04</t>
  </si>
  <si>
    <t>Салпингоовариектомија -обострана</t>
  </si>
  <si>
    <t>37004-03</t>
  </si>
  <si>
    <t>Репарација руптуре мокраћне бешике</t>
  </si>
  <si>
    <t>92141-00</t>
  </si>
  <si>
    <t>Уклањање дрена из трбуха</t>
  </si>
  <si>
    <t>35680-01</t>
  </si>
  <si>
    <t>Реконструкција материце и потпорних структура</t>
  </si>
  <si>
    <t>35717-03</t>
  </si>
  <si>
    <t>Салпингектомија ,обострана</t>
  </si>
  <si>
    <t>36588-01</t>
  </si>
  <si>
    <t>Реимплантација уретера у мокраћну бешику,једнострана</t>
  </si>
  <si>
    <t>31205-00</t>
  </si>
  <si>
    <t>Ексцизија лезије на кожи и поткожном  ткиву осталих области</t>
  </si>
  <si>
    <t>32030-00</t>
  </si>
  <si>
    <t>Ректосигмоидектомија са формирањем стоме</t>
  </si>
  <si>
    <t>35717-01</t>
  </si>
  <si>
    <t>Оваријектомија ,обострана</t>
  </si>
  <si>
    <t>35750-00</t>
  </si>
  <si>
    <t>Лапароскопска асистирана вагинална хистеректомија</t>
  </si>
  <si>
    <t>35618-03</t>
  </si>
  <si>
    <t>Остале процедуре на грлићу</t>
  </si>
  <si>
    <t>90432-00</t>
  </si>
  <si>
    <t>Биопсија јајовода</t>
  </si>
  <si>
    <t>30075-14</t>
  </si>
  <si>
    <t>Биопсија дебелог црева</t>
  </si>
  <si>
    <t>35678-01</t>
  </si>
  <si>
    <t>Лапароскопска салпинектомија са уклањањем трудноће у јајоводу</t>
  </si>
  <si>
    <t>35688-03</t>
  </si>
  <si>
    <t>Лапароскопска електродеструкција јајовода</t>
  </si>
  <si>
    <t>16514-01</t>
  </si>
  <si>
    <t>Екстерни ЦТГ мониторинг фетуса</t>
  </si>
  <si>
    <t>30055-00</t>
  </si>
  <si>
    <t>Превијање ране</t>
  </si>
  <si>
    <t>35503-00</t>
  </si>
  <si>
    <t>Убацивање интраутериног уређаја (ИУД)</t>
  </si>
  <si>
    <t>Уклањање интраутериног уређаја</t>
  </si>
  <si>
    <t xml:space="preserve">Лечење апсцеса Бартолинијеве жлезде </t>
  </si>
  <si>
    <t>35539-03</t>
  </si>
  <si>
    <t>Биопсија вагине</t>
  </si>
  <si>
    <t>35614-00</t>
  </si>
  <si>
    <t>Колпоскопија</t>
  </si>
  <si>
    <t>35640-01</t>
  </si>
  <si>
    <t>Киретажа материце без дилатације цервикалног канала</t>
  </si>
  <si>
    <t>35646-00</t>
  </si>
  <si>
    <t>Радикална дијатермија промена на грлићу материце</t>
  </si>
  <si>
    <t>35703-00</t>
  </si>
  <si>
    <t>Тест проходности јајовода</t>
  </si>
  <si>
    <t>55731-00</t>
  </si>
  <si>
    <t>Ултразвучни преглед женског пелвиса</t>
  </si>
  <si>
    <t>92103-00</t>
  </si>
  <si>
    <t xml:space="preserve"> Вагинално испирање</t>
  </si>
  <si>
    <t>92104-00</t>
  </si>
  <si>
    <t>Вагинална штрајфна</t>
  </si>
  <si>
    <t>92107-00</t>
  </si>
  <si>
    <t>Пласирање осталих вагиналних песара</t>
  </si>
  <si>
    <t>92130-00</t>
  </si>
  <si>
    <t>Папаниколау (ПАП) тест</t>
  </si>
  <si>
    <t>92513-10</t>
  </si>
  <si>
    <t xml:space="preserve">Инфилтрација локалног анестетика, АСА 10 </t>
  </si>
  <si>
    <t>92513-99</t>
  </si>
  <si>
    <t>Инфилтрација локалног анестетика, АСА 99</t>
  </si>
  <si>
    <t>96076-00</t>
  </si>
  <si>
    <t xml:space="preserve"> Саветовање или подучавање о одржавању здравља и опоравку </t>
  </si>
  <si>
    <t>L020404</t>
  </si>
  <si>
    <t>Узимање биолошког материјала за микробиолошки преглед</t>
  </si>
  <si>
    <t>Постпартална евакуација садржаја материце киретажом и дилатацијом цервикалног канала</t>
  </si>
  <si>
    <t>96197-02</t>
  </si>
  <si>
    <t>Интрамускуларно давање фармаколошког средства, антиинфективно средство</t>
  </si>
  <si>
    <t>96197-09</t>
  </si>
  <si>
    <t>Интрамускуларно давање фармаколошког средства, друго и некласификовано фармаколошко средство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</si>
  <si>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</si>
  <si>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</si>
  <si>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</si>
  <si>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</si>
  <si>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Орално давање фарм.средстваантиинфективно</t>
  </si>
  <si>
    <t>1111</t>
  </si>
  <si>
    <t>Пласирање брауниле</t>
  </si>
  <si>
    <t>13839-00</t>
  </si>
  <si>
    <t>Вађење крви у дијагностичке сврхе</t>
  </si>
  <si>
    <t>Катетеризација мокраћне бешике</t>
  </si>
  <si>
    <t>55700-01</t>
  </si>
  <si>
    <t xml:space="preserve">Ултразвучни преглед због мерња  раста фетуса </t>
  </si>
  <si>
    <t>55700-02</t>
  </si>
  <si>
    <t>Ултразвучни преглед абдомена или пелвиса због осталих стања повезаних са трудноћом</t>
  </si>
  <si>
    <t>59712-00</t>
  </si>
  <si>
    <t>Хистеросалпингографија</t>
  </si>
  <si>
    <t>92043-00</t>
  </si>
  <si>
    <t>Примена лека за респираторни систем помоћу небулизатора</t>
  </si>
  <si>
    <t>Остале терапије обогаћивања кисеоником</t>
  </si>
  <si>
    <t>92077-00</t>
  </si>
  <si>
    <t>Остала испирања ректума</t>
  </si>
  <si>
    <t>92118-00</t>
  </si>
  <si>
    <t>Уклањање катетера уретеростоме или уретералног катетера</t>
  </si>
  <si>
    <t>92148-00</t>
  </si>
  <si>
    <t>Давање токсоида тетануса</t>
  </si>
  <si>
    <t>96080-00</t>
  </si>
  <si>
    <t>Саветовање или подучавање о планирању породице припремању за родитељство</t>
  </si>
  <si>
    <t>96197-07</t>
  </si>
  <si>
    <t>Интрамускуларно давање фармаколошког средства, хранљива субст. фармаколошко средство</t>
  </si>
  <si>
    <t>96197-08</t>
  </si>
  <si>
    <t>Интрамускуларно давање фармаколошког средства,електролита</t>
  </si>
  <si>
    <t>Интравенско давање фармаколошког средства, тромболитичко</t>
  </si>
  <si>
    <t>Интравенско давање фармаколошког средства, антиинфективно средст.</t>
  </si>
  <si>
    <t>96199-03</t>
  </si>
  <si>
    <t>Интравенско давање фармаколошког средства, стероид</t>
  </si>
  <si>
    <t>96199-06</t>
  </si>
  <si>
    <t>Интравенско давање фармаколошког средства, инсулин</t>
  </si>
  <si>
    <t>Субкутано давање.фарм.средст,тромболитичко</t>
  </si>
  <si>
    <t>96200-02</t>
  </si>
  <si>
    <t>Субкутано давање.фарм.средст,антиинфективно</t>
  </si>
  <si>
    <t>96200-06</t>
  </si>
  <si>
    <t>Субкутано давање.фарм.средст,инсулин</t>
  </si>
  <si>
    <t>96203-03</t>
  </si>
  <si>
    <t>Орално давање фарм.сред. ,стероид</t>
  </si>
  <si>
    <t>Орално давање фарм.сред. ,друго и некласификовано фарм.средс.</t>
  </si>
  <si>
    <t>96206-09</t>
  </si>
  <si>
    <t>Неназначен начин давања фарм сред.друго и некласификовано фарм.сред.</t>
  </si>
  <si>
    <t>90460-00</t>
  </si>
  <si>
    <t>Амниоскопија</t>
  </si>
  <si>
    <t>90481-00</t>
  </si>
  <si>
    <t>Сутура повреда перинеума првог или другог степана</t>
  </si>
  <si>
    <t>92513-19</t>
  </si>
  <si>
    <t>Инфилтрација локалног анестетика, АСА 19</t>
  </si>
  <si>
    <t>600349</t>
  </si>
  <si>
    <t>Превенција декубитуса у рехабилитацији</t>
  </si>
  <si>
    <t>92063-00</t>
  </si>
  <si>
    <t>Трансфузија плазма експандера</t>
  </si>
  <si>
    <t>96020-00</t>
  </si>
  <si>
    <t>Процена интегритета коже</t>
  </si>
  <si>
    <t>90721-00</t>
  </si>
  <si>
    <t>Мануелни преглед дојке</t>
  </si>
  <si>
    <t>92114-00</t>
  </si>
  <si>
    <t>Уклањање осталих вагиналних песара</t>
  </si>
  <si>
    <t>30406-00</t>
  </si>
  <si>
    <t>Абдом иналана парацентеза</t>
  </si>
  <si>
    <t>35640-02</t>
  </si>
  <si>
    <t xml:space="preserve">Дилатација грлића материце </t>
  </si>
  <si>
    <t>35500-00</t>
  </si>
  <si>
    <t>Гинеколошки преглед</t>
  </si>
  <si>
    <t>31551-00</t>
  </si>
  <si>
    <t>Инцизија и дренажа дојке</t>
  </si>
  <si>
    <t>30223-03</t>
  </si>
  <si>
    <t>Инцизија и дренажа апсцеса меког ткива</t>
  </si>
  <si>
    <t>92112-00</t>
  </si>
  <si>
    <t>Уклањање штрајфне вагине или вулве</t>
  </si>
  <si>
    <t>90462-00</t>
  </si>
  <si>
    <t>Индукција повачаја простагландинском вагиналетом</t>
  </si>
  <si>
    <t>009222</t>
  </si>
  <si>
    <t>Локална апликација лека токсавид</t>
  </si>
  <si>
    <t>35608-00</t>
  </si>
  <si>
    <t>Каутеризација промена на грлићу материце</t>
  </si>
  <si>
    <t>90440-00</t>
  </si>
  <si>
    <t>Ексцизија лезија вулве</t>
  </si>
  <si>
    <t>090045</t>
  </si>
  <si>
    <t>Социотерапијски  рад са члановима породице или колектива</t>
  </si>
  <si>
    <t>92111-00</t>
  </si>
  <si>
    <t>Уклањање интраутериног штрајфне</t>
  </si>
  <si>
    <t>95550-01</t>
  </si>
  <si>
    <t>Удружене здравствене процедуре ,социјални рад</t>
  </si>
  <si>
    <t>96032-00</t>
  </si>
  <si>
    <t>Психосоцијална процена</t>
  </si>
  <si>
    <t>96086-00</t>
  </si>
  <si>
    <t>Друго психосоцијално</t>
  </si>
  <si>
    <t>92173-00</t>
  </si>
  <si>
    <t>Пасивна имунизација са рх (д)  имуноглобулином</t>
  </si>
  <si>
    <t>96203-06</t>
  </si>
  <si>
    <t>Орално давање фармаколошког средства</t>
  </si>
  <si>
    <t>30026-00</t>
  </si>
  <si>
    <t>Репарација ране на кожи и поткожном ткиву осталих области ,површинска</t>
  </si>
  <si>
    <t>36800-01</t>
  </si>
  <si>
    <t>Замена сталног уринарног катетера</t>
  </si>
  <si>
    <t>38803-00</t>
  </si>
  <si>
    <t>Терапијска торакоцинтеза</t>
  </si>
  <si>
    <t>Субкутано давање фармаколошког средста ,друго и некласификовано фармаколошко средсто</t>
  </si>
  <si>
    <t>Удружене здравствене процедуре,дијететика</t>
  </si>
  <si>
    <t>Саветовање или подучавање о исхрани или дневном уносу</t>
  </si>
  <si>
    <t>31350-00</t>
  </si>
  <si>
    <t>Ексцизија лезије меког ткива ,некласификована на другом месту</t>
  </si>
  <si>
    <t>92203-00</t>
  </si>
  <si>
    <t>Екстракција млека из дојке у лактацији</t>
  </si>
  <si>
    <t>96203-08</t>
  </si>
  <si>
    <t>92195-00</t>
  </si>
  <si>
    <t>Испирање катетера некласификовано на другом месту</t>
  </si>
  <si>
    <t>090043</t>
  </si>
  <si>
    <t>Информативни интервију социјалног радника</t>
  </si>
  <si>
    <t>96089-00</t>
  </si>
  <si>
    <t>Подучавање о правима и могућностима пацијента</t>
  </si>
  <si>
    <t>Социотерапијски рад са члановима породице или колектива</t>
  </si>
  <si>
    <t>Удружене здравствене процедуре</t>
  </si>
  <si>
    <t>96037-00</t>
  </si>
  <si>
    <t>Остале процене, консултације или евалуације</t>
  </si>
  <si>
    <t>Репарација ране на кожи и поткожном ткиву осталих области, која укључује меко ткиво</t>
  </si>
  <si>
    <t>Катетеризација мокраћне бешике – кроз уретру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</si>
  <si>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</si>
  <si>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</si>
  <si>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</si>
  <si>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</si>
  <si>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</si>
  <si>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Активно вођење порођаја применом лекова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</si>
  <si>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</si>
  <si>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</si>
  <si>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</si>
  <si>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</si>
  <si>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</si>
  <si>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</si>
  <si>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</si>
  <si>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</si>
  <si>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</si>
  <si>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</si>
  <si>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</si>
  <si>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Пасивна имунизација са Рх(Д) имуноглобулином</t>
  </si>
  <si>
    <t>130207</t>
  </si>
  <si>
    <t>Узимање материјала са коже и видљивих слузокожа за микробиолошки и цитолошки преглед</t>
  </si>
  <si>
    <t>260076</t>
  </si>
  <si>
    <t>Узорковање и слање материјала за лабораторијска испитивања</t>
  </si>
  <si>
    <t>90471-02</t>
  </si>
  <si>
    <t>Унутрашњи окрет плода</t>
  </si>
  <si>
    <t>92029-00</t>
  </si>
  <si>
    <t>Лаважа носница</t>
  </si>
  <si>
    <t>Примена лека за респираторни систем помоћу небулузатора</t>
  </si>
  <si>
    <t>Орално давање.фарм.средст,антиинфективно</t>
  </si>
  <si>
    <t>92162-00</t>
  </si>
  <si>
    <t>Примена тетанусног антитоксина</t>
  </si>
  <si>
    <t>96197-03</t>
  </si>
  <si>
    <t>Дилатација грлића материце</t>
  </si>
  <si>
    <t>90484-02</t>
  </si>
  <si>
    <t>Евакуација хематома предњег трбуш.зида након царског реза</t>
  </si>
  <si>
    <t>16573-00</t>
  </si>
  <si>
    <t>Сутура расцепа перинеума трећег или четвртог степена</t>
  </si>
  <si>
    <t>90485-00</t>
  </si>
  <si>
    <t>Остале сутуре лацерације или руптура без повреде</t>
  </si>
  <si>
    <t>Интрамускуларно давање фармаколошког средства,хранљивљ супстанца.</t>
  </si>
  <si>
    <t>Полипектомија грлића</t>
  </si>
  <si>
    <t xml:space="preserve">Друго психосоцијално </t>
  </si>
  <si>
    <t>Скидање конца серклажом</t>
  </si>
  <si>
    <t>Ултразвучни преглед абдомена или пелвиса због осталих стања са трудноћом</t>
  </si>
  <si>
    <t>92100-00</t>
  </si>
  <si>
    <t>Испирање уретеростоме или уретеланог катетера</t>
  </si>
  <si>
    <t>96203-07</t>
  </si>
  <si>
    <t>L028738</t>
  </si>
  <si>
    <t>Преглед целог цервикса</t>
  </si>
  <si>
    <t>90484-01</t>
  </si>
  <si>
    <t>Евакуација хематома перинеума након порођаја без инцизије</t>
  </si>
  <si>
    <t>39000-00</t>
  </si>
  <si>
    <t>Лумбална пункција</t>
  </si>
  <si>
    <t>92151-00</t>
  </si>
  <si>
    <t>Вакцинација  против беснила</t>
  </si>
  <si>
    <t>92175-00</t>
  </si>
  <si>
    <t>Пасивна имунизација имуноглобулином беснила</t>
  </si>
  <si>
    <t>Саветовање или подучавање о исхрани о дневном уносу хране</t>
  </si>
  <si>
    <t xml:space="preserve">Саветовање или подучавање о одржавању здравља и опоравку </t>
  </si>
  <si>
    <t>Интрамускуларно давање фармаколошког средства, анти-инфективно средство</t>
  </si>
  <si>
    <t>Интрамускуларно давање фармаколошког средства, стероид</t>
  </si>
  <si>
    <t>Катетеризација мокраћне бешикекроз уретру</t>
  </si>
  <si>
    <t>Интрамускуларно давање фармаколошког средства, хранљива супстанца</t>
  </si>
  <si>
    <t>Интрамускуларно давање фармаколошког средства, друго и неозначено средство</t>
  </si>
  <si>
    <t>Интравенско давање фармаколошког средства, антиинфективно средство</t>
  </si>
  <si>
    <t>Интравенско давање фармаколошког средства, друго и некласификовано  средство</t>
  </si>
  <si>
    <t>Субкутано давање фармаколошког средства ,тромболитичко средство</t>
  </si>
  <si>
    <t>Орално давање фарм.средст.друго и некласификовано фармаколошко средство</t>
  </si>
  <si>
    <t>Појединачна пријава заразне болести</t>
  </si>
  <si>
    <t>Евидентирање заразне болести</t>
  </si>
  <si>
    <t>Узорковање и слање материјала за лабораторијско испитивање</t>
  </si>
  <si>
    <t>Испирање катетера,некласификовано на другом месту</t>
  </si>
  <si>
    <t>Субкутано давање фармаколошког средства ,инсулин</t>
  </si>
  <si>
    <t>Орално давање фарм.средство,антиинфективно средство</t>
  </si>
  <si>
    <t>Орално давање фарм.средство</t>
  </si>
  <si>
    <t>Орално давање фарм.средство,електролит</t>
  </si>
  <si>
    <t>Неки други начин давања фармаколошког средства,друго и неквалификовано фармаколошко средство</t>
  </si>
  <si>
    <t>96205-02</t>
  </si>
  <si>
    <t>Неки други начин давања фармаколошког средства, антиинфективно средтво</t>
  </si>
  <si>
    <t>96205-03</t>
  </si>
  <si>
    <t>Неки други начин давања фармаколошког средства, стероид</t>
  </si>
  <si>
    <t>Поступак одржавања неинвазивне вентилаторне подршке &lt;24 сата</t>
  </si>
  <si>
    <t>Субкутано даванје фармаколошког средства ,антиинфективно средство</t>
  </si>
  <si>
    <t>11700-00</t>
  </si>
  <si>
    <t>Остале електрокардиографије</t>
  </si>
  <si>
    <t>92518-01</t>
  </si>
  <si>
    <t>Интравенска пост-процедурална инфузија аналгетика</t>
  </si>
  <si>
    <t>L020770</t>
  </si>
  <si>
    <t>Узимање назофарингеалног бриса за преглед на присуство SARS-CoV-2 у амбуланти</t>
  </si>
  <si>
    <t>Интравенско давање фармаколошког средства,тромболитичко средство</t>
  </si>
  <si>
    <t>L020787</t>
  </si>
  <si>
    <t>Узимање материјала у циљу доказивања вирусног AgSARS-CoV-2</t>
  </si>
  <si>
    <t>L020788</t>
  </si>
  <si>
    <t>Детекција вирусног AgSARS-CoV-2 квалитативном методом</t>
  </si>
  <si>
    <t>22007-00</t>
  </si>
  <si>
    <t>Ендотрахеална интубација,једнолуменски тубус</t>
  </si>
  <si>
    <t>Превенција декубитуса</t>
  </si>
  <si>
    <t>13400-00</t>
  </si>
  <si>
    <t>Кардиоверзија</t>
  </si>
  <si>
    <t>13815-00</t>
  </si>
  <si>
    <t>Централна венска катетеризација</t>
  </si>
  <si>
    <t>13882-00</t>
  </si>
  <si>
    <t>Поступак одржавања континуиране вентилаторне подршке &lt; 24 сата</t>
  </si>
  <si>
    <t>13882-02</t>
  </si>
  <si>
    <t>Поступак одржавања континуиране вентилаторне подршке &gt;96 сати</t>
  </si>
  <si>
    <t>22007-01</t>
  </si>
  <si>
    <t>Одржавање ендотрахеалне интубације,једнолуменски тубус</t>
  </si>
  <si>
    <t>32171-00</t>
  </si>
  <si>
    <t>Аноректални преглед</t>
  </si>
  <si>
    <t>92036-00</t>
  </si>
  <si>
    <t>Пласирање назогастричне сонде</t>
  </si>
  <si>
    <t>92052-00</t>
  </si>
  <si>
    <t>Кардиопулмонална</t>
  </si>
  <si>
    <t>92058-01</t>
  </si>
  <si>
    <t>Одржавање катетера пласираног ради администрације лека</t>
  </si>
  <si>
    <t>92209-01</t>
  </si>
  <si>
    <t>Поступак одржавања неинвазивне вентилаторне подршке,&amp;gt,24 сати и &amp;lt;96 сати</t>
  </si>
  <si>
    <t>92209-02</t>
  </si>
  <si>
    <t>Поступак одржавања неинвазивне вентилаторне подршке &gt;96 сати</t>
  </si>
  <si>
    <t>Удружене здравствене процедуре,социјални рад</t>
  </si>
  <si>
    <t>96096-00</t>
  </si>
  <si>
    <t>Орална нутритивна подршка</t>
  </si>
  <si>
    <t>96197-06</t>
  </si>
  <si>
    <t>Интрамускуларно давање фармаколошког средства,инсулин</t>
  </si>
  <si>
    <t>Орално давање фармаколошког средства,тромболитичко средство</t>
  </si>
  <si>
    <t>Социотераписки рад са члановима породице или колектива</t>
  </si>
  <si>
    <t>Ендотрахеала интубација ,једнолуменски тубус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</si>
  <si>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</si>
  <si>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</si>
  <si>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</si>
  <si>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</si>
  <si>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22065-00</t>
  </si>
  <si>
    <t>Терапија хладноћом</t>
  </si>
  <si>
    <t>320811</t>
  </si>
  <si>
    <t>Кинезитерапија у новорођенчета и одојчета</t>
  </si>
  <si>
    <t>600011</t>
  </si>
  <si>
    <t>Електростимулација *</t>
  </si>
  <si>
    <t>600012</t>
  </si>
  <si>
    <t>Интерферентне струје</t>
  </si>
  <si>
    <t>600015</t>
  </si>
  <si>
    <t>Стабилна галванизација</t>
  </si>
  <si>
    <t>600016</t>
  </si>
  <si>
    <t>Дијадинамичке струје</t>
  </si>
  <si>
    <t>600023</t>
  </si>
  <si>
    <t>Електромагнетно поље</t>
  </si>
  <si>
    <t>600103</t>
  </si>
  <si>
    <t>Позиционирање</t>
  </si>
  <si>
    <t>600111</t>
  </si>
  <si>
    <t>Вежбе хода у разбоју</t>
  </si>
  <si>
    <t>600112</t>
  </si>
  <si>
    <t>Активне вежбе са помагалима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</si>
  <si>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</si>
  <si>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</si>
  <si>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</si>
  <si>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</si>
  <si>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</si>
  <si>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</si>
  <si>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600120</t>
  </si>
  <si>
    <t>Активне сегментне вежбе са отпором</t>
  </si>
  <si>
    <t>600122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</si>
  <si>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</si>
  <si>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</si>
  <si>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</si>
  <si>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</si>
  <si>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</si>
  <si>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</si>
  <si>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</si>
  <si>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</si>
  <si>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</si>
  <si>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</si>
  <si>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</si>
  <si>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</si>
  <si>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</si>
  <si>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</si>
  <si>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Нyллин-ов степеник</t>
  </si>
  <si>
    <t>600331</t>
  </si>
  <si>
    <t>Ласер по акупунктурним тачкама</t>
  </si>
  <si>
    <t>600335</t>
  </si>
  <si>
    <t>Непостредна постоперативна рехабилитација особе са ампутацијом доњег екстремитета</t>
  </si>
  <si>
    <t>600348</t>
  </si>
  <si>
    <t>Електрофореза лека</t>
  </si>
  <si>
    <t>600351</t>
  </si>
  <si>
    <t>Вежбе код деформитета кичменог стуба код деце</t>
  </si>
  <si>
    <t>600808</t>
  </si>
  <si>
    <t>Рани рехабилитациони третман у коронарној и посткоронарној јединици код пацијената са акутним инфарктом миокарда</t>
  </si>
  <si>
    <t>U8188000</t>
  </si>
  <si>
    <t>Третман Биоптрон лампом</t>
  </si>
  <si>
    <t>92178-00</t>
  </si>
  <si>
    <t>Терапија топлотом</t>
  </si>
  <si>
    <t>95550-02</t>
  </si>
  <si>
    <t>Удружене здравствене процедуре, радна терапија</t>
  </si>
  <si>
    <t>96092-00</t>
  </si>
  <si>
    <t xml:space="preserve"> Примена, намештање, прилагођавање или замена помагала или уређаја за прилагођавање</t>
  </si>
  <si>
    <t>96115-00</t>
  </si>
  <si>
    <t>Терапија мишића лица/темпоромандибуларног зглоба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</si>
  <si>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</si>
  <si>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</si>
  <si>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</si>
  <si>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</si>
  <si>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</si>
  <si>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</si>
  <si>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</si>
  <si>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</si>
  <si>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</si>
  <si>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</si>
  <si>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</si>
  <si>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</si>
  <si>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</si>
  <si>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</si>
  <si>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</si>
  <si>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>Терапија мишића карличног дна</t>
  </si>
  <si>
    <t>96126-00</t>
  </si>
  <si>
    <t>Терапија мишића ногу вежбањем</t>
  </si>
  <si>
    <t>96127-00</t>
  </si>
  <si>
    <t>Терапија зглоба колена</t>
  </si>
  <si>
    <t>96128-00</t>
  </si>
  <si>
    <t>Терапија мишића стопала, ножног зглоба или зглобова прстију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</si>
  <si>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</si>
  <si>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</si>
  <si>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</si>
  <si>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>96138-00</t>
  </si>
  <si>
    <t>Вежбе дисања у лечењу болести респираторног система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</si>
  <si>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</si>
  <si>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</si>
  <si>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</si>
  <si>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</si>
  <si>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96157-00</t>
  </si>
  <si>
    <t xml:space="preserve">Дренажа респираторног система, без инцизије </t>
  </si>
  <si>
    <t>96162-00</t>
  </si>
  <si>
    <t>Терапеутска масажа или манипулација везивног/меког ткива, некласификованог на другом месту</t>
  </si>
  <si>
    <t>96129-00</t>
  </si>
  <si>
    <t>Терапија целог тела</t>
  </si>
  <si>
    <t>96155-00</t>
  </si>
  <si>
    <t>Терапија стимулацијом,некласификована на другом месту</t>
  </si>
  <si>
    <t>96019-00</t>
  </si>
  <si>
    <t>Биомеханичка процена</t>
  </si>
  <si>
    <t>Солукс (инфраруз) ултравиолет</t>
  </si>
  <si>
    <t>Вежбе за Ц кичму</t>
  </si>
  <si>
    <t>Потпогнуте сегменете везбе</t>
  </si>
  <si>
    <t>Обука за употребу и привикавања на инвалидна колица</t>
  </si>
  <si>
    <t>Вежбе по Аланбургеру</t>
  </si>
  <si>
    <t>Вежбе за М.Бехтерев</t>
  </si>
  <si>
    <t>FZ2300</t>
  </si>
  <si>
    <t>Физикална терапија</t>
  </si>
  <si>
    <t>Удружене здравствене процедуре, дијететика</t>
  </si>
  <si>
    <t>96140-00</t>
  </si>
  <si>
    <t>Обука вештина у активностима које се односе на бригу оо себи</t>
  </si>
  <si>
    <t>Вежбе за корекције хода и баланса</t>
  </si>
  <si>
    <t>12306-00</t>
  </si>
  <si>
    <t>Остеодезитометрија</t>
  </si>
  <si>
    <t>Остале електрокардиографије (ЕКГ)</t>
  </si>
  <si>
    <t>11709-00</t>
  </si>
  <si>
    <t xml:space="preserve">Холтер амбулантно континуирано ЕКГ снимање </t>
  </si>
  <si>
    <t>13757-00</t>
  </si>
  <si>
    <t>Терапијска венесекција</t>
  </si>
  <si>
    <t>Поступак одржавања континуиране вентилаторне подршке ,&gt;24 сати</t>
  </si>
  <si>
    <t>Поступак одржавања континуиране вентилаторне подршке ,&gt;96 сати</t>
  </si>
  <si>
    <t xml:space="preserve">Абдоминална парацентеза </t>
  </si>
  <si>
    <t>55032-00</t>
  </si>
  <si>
    <t>Ултразвучни преглед врата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</si>
  <si>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</si>
  <si>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</si>
  <si>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</si>
  <si>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</si>
  <si>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92053-00</t>
  </si>
  <si>
    <t xml:space="preserve">Затворена масажа срца </t>
  </si>
  <si>
    <t>Поступак одржавања неинвазивне вентилаторне подршке&lt; 24 сата</t>
  </si>
  <si>
    <t>95550-14</t>
  </si>
  <si>
    <t>Удружене здравствене процедуре, едукација о дијабетесу</t>
  </si>
  <si>
    <t>Саветовање или подучавање о одржавању здравља и опоравку</t>
  </si>
  <si>
    <t>96197-01</t>
  </si>
  <si>
    <t>Интрамускуларно давање фармаколошког средства, тромболитичко средство</t>
  </si>
  <si>
    <t>Интрамускуларно давање фармаколошког средства, друго и неназначено фармаколошко средство</t>
  </si>
  <si>
    <t>Субкутано давање фармаколошког средства, инсулин</t>
  </si>
  <si>
    <t>Орално давање фармаколошког средства, анти-инфективно средство</t>
  </si>
  <si>
    <t>Поступак одржавања неинвазивне вентилаторне подршке&gt; 96 сати</t>
  </si>
  <si>
    <t>Интрамускуларно давање фарм.средства ,стероид</t>
  </si>
  <si>
    <t>Интравенско давање фармак.средства,стероид</t>
  </si>
  <si>
    <t>Катетеризација мокраћне бешике -кроз уретру</t>
  </si>
  <si>
    <t>Субкутано давање фармаколошког средства, друго и некласификовано фарм средство</t>
  </si>
  <si>
    <t>Интравенско давање фармаколошког средст.инсулин</t>
  </si>
  <si>
    <t>Субкутано давање фармаколошког средства, тромболитичко средс.</t>
  </si>
  <si>
    <t>Орално давање фармаколошког средства, тдруго и некласификован средс.</t>
  </si>
  <si>
    <t>Узроковање и слање матерјала уза лабараторијско испитивање</t>
  </si>
  <si>
    <t>Превенција декубитиса  рехабилитацији</t>
  </si>
  <si>
    <t>Уклањање катетера уростоме или уретералног катететра</t>
  </si>
  <si>
    <t>Испирање катететра , некласификовано на др месту</t>
  </si>
  <si>
    <t>Процена интергритета коже</t>
  </si>
  <si>
    <t>Интравенско давање фармаколошког средст.трромболитучко средство</t>
  </si>
  <si>
    <t>Орално давање фарм.средства ,тромболитичко средство</t>
  </si>
  <si>
    <t>Орално давање фарм.средства</t>
  </si>
  <si>
    <t>Неки други начин давања фарм.средства ,друго и некласификовано</t>
  </si>
  <si>
    <t>Неназначен начин давања фарм.средства ,друго и некласификовано</t>
  </si>
  <si>
    <t>241021</t>
  </si>
  <si>
    <t>Саветовање или информисање пацијента о примени лека</t>
  </si>
  <si>
    <t>96203-04</t>
  </si>
  <si>
    <t>Орално давање фрамаколошког средтва, антидот</t>
  </si>
  <si>
    <t>90686-01</t>
  </si>
  <si>
    <t>Обрада коже и подкожног ткива без екцизије</t>
  </si>
  <si>
    <t>Кардиопулмонална реанимација</t>
  </si>
  <si>
    <t>Детекција психоактивних супстанци у урину код завистника</t>
  </si>
  <si>
    <t>92066-00</t>
  </si>
  <si>
    <t>Пласирање цеви у ректум</t>
  </si>
  <si>
    <t>Удружене здравствене процедуре - социјални рад</t>
  </si>
  <si>
    <t>95550-03</t>
  </si>
  <si>
    <t>Удружене здравствене процедуре -физиотерапија</t>
  </si>
  <si>
    <t>Остале процене консултације или евалуације</t>
  </si>
  <si>
    <t>96073-00</t>
  </si>
  <si>
    <t xml:space="preserve">Саветовање или подучавање о штетности супстанци које узрокују зависност </t>
  </si>
  <si>
    <t>Интрмускуларно давање фармаколошког средства,електролит</t>
  </si>
  <si>
    <t>Интрмускуларно давање фармаколошког средства,друго и неозначено фармаколошко средство</t>
  </si>
  <si>
    <t xml:space="preserve">Трансфузија еритроцита </t>
  </si>
  <si>
    <t>Поступак одржавања неинвазивне вентилаторне подршке24 и 96 сати</t>
  </si>
  <si>
    <t>96201-07</t>
  </si>
  <si>
    <t>Интравенско давање фармаколошког средства,хранљива супстанца</t>
  </si>
  <si>
    <t>92099-00</t>
  </si>
  <si>
    <t>Испирање нефростоме или пијелостоме</t>
  </si>
  <si>
    <t>96098-00</t>
  </si>
  <si>
    <t>Парентерална нутритивна подршка</t>
  </si>
  <si>
    <t xml:space="preserve">Орално давање фармаколошког средства, </t>
  </si>
  <si>
    <t>30075-12</t>
  </si>
  <si>
    <t>Биопсија желуца</t>
  </si>
  <si>
    <t>U3047331</t>
  </si>
  <si>
    <t xml:space="preserve">Флексибилна фибероптичка езофагоскопија </t>
  </si>
  <si>
    <t>U4181601</t>
  </si>
  <si>
    <t>Ригидна фибероптичка езофагоскопија</t>
  </si>
  <si>
    <t>95550-10</t>
  </si>
  <si>
    <t>Удружене здравствене процедуре -психологија</t>
  </si>
  <si>
    <t>96079-00</t>
  </si>
  <si>
    <t xml:space="preserve">Ситуационо професионално саветовање или подучавање </t>
  </si>
  <si>
    <t>Неки други начин давања фармаколошког средства,стероид</t>
  </si>
  <si>
    <t>96199-00</t>
  </si>
  <si>
    <t>Интравенско давање фармаколошког средства,антинеопластично средство</t>
  </si>
  <si>
    <t>38800-00</t>
  </si>
  <si>
    <t>Дијагностичка торакоцентеза</t>
  </si>
  <si>
    <t>Терапијска торакоцентеза</t>
  </si>
  <si>
    <t>Одржавање катетера,пласираног ради администрације лека</t>
  </si>
  <si>
    <t>96205-08</t>
  </si>
  <si>
    <t>Неки други начин давања фармаколошког средства,електролит</t>
  </si>
  <si>
    <t>92101-00</t>
  </si>
  <si>
    <t>Испирање осталих трајних катетера мокраћне бешике</t>
  </si>
  <si>
    <t>U8188704</t>
  </si>
  <si>
    <t>Аспирација секрета из носа методом по прецу</t>
  </si>
  <si>
    <t>Саветовање или подучавање о исхрани-дневном уносу</t>
  </si>
  <si>
    <t>Телеконсултација пацијента са доктором медицине одговарајуће специјалности</t>
  </si>
  <si>
    <t>96090-00</t>
  </si>
  <si>
    <t xml:space="preserve">Остала саветовања </t>
  </si>
  <si>
    <t>96175-00</t>
  </si>
  <si>
    <t>Ментална бихејвиорална процена</t>
  </si>
  <si>
    <t>96205-00</t>
  </si>
  <si>
    <t>Неки други начин давања фармак.средства, антинеопластично средство</t>
  </si>
  <si>
    <t>Испирање уретеростоме или уретералног катетера</t>
  </si>
  <si>
    <t>96066-00</t>
  </si>
  <si>
    <t>Превентивно саветовање или подучавање</t>
  </si>
  <si>
    <t>Интравенско давање фармаколошког средства, антинеопластично средство</t>
  </si>
  <si>
    <t>Субкутано давање фармаколошког средства, други и некласификовано фарм.средство</t>
  </si>
  <si>
    <t>96203-00</t>
  </si>
  <si>
    <t>Остало давање фармаколошког средст.антинеопластично</t>
  </si>
  <si>
    <t>Орално давање фармаколошког средства, друго и некласификовано фармаколошко средство</t>
  </si>
  <si>
    <t>96197-00</t>
  </si>
  <si>
    <t>Интрамускуларно давање фармаколошког средства,антинеопластично средство</t>
  </si>
  <si>
    <t>96200-00</t>
  </si>
  <si>
    <t>Субкутано давање фармаколшког средства,антинеопластично средство</t>
  </si>
  <si>
    <t>Oстале електрокардиографије</t>
  </si>
  <si>
    <t>Онкологија</t>
  </si>
  <si>
    <t xml:space="preserve"> Кардиоверзија</t>
  </si>
  <si>
    <t xml:space="preserve">Ендотрахеална интубација, једнолуменски тубус </t>
  </si>
  <si>
    <t xml:space="preserve"> Пласирање назогастричне сонде</t>
  </si>
  <si>
    <t xml:space="preserve"> Кардиопулмонална реанимација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</si>
  <si>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</si>
  <si>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</si>
  <si>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</si>
  <si>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</si>
  <si>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</si>
  <si>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</si>
  <si>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</si>
  <si>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</si>
  <si>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</si>
  <si>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</si>
  <si>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</si>
  <si>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</si>
  <si>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</si>
  <si>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</si>
  <si>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</si>
  <si>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</si>
  <si>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</si>
  <si>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</si>
  <si>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</si>
  <si>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</si>
  <si>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</si>
  <si>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</si>
  <si>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</si>
  <si>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</si>
  <si>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</si>
  <si>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</si>
  <si>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92515-30</t>
  </si>
  <si>
    <t>Седација, АСА 30</t>
  </si>
  <si>
    <t>92515-39</t>
  </si>
  <si>
    <t>Седација, АСА 39</t>
  </si>
  <si>
    <t>92515-50</t>
  </si>
  <si>
    <t>Седација, АСА 50</t>
  </si>
  <si>
    <t>34530-04</t>
  </si>
  <si>
    <t>Уклањанње венског катетера</t>
  </si>
  <si>
    <t>92518-00</t>
  </si>
  <si>
    <t>Интравенска постпроцедурална инфузија ,аналгезија ,контролисана од стране пацијента (ПЦА)</t>
  </si>
  <si>
    <t>96199-04</t>
  </si>
  <si>
    <t>Интравенско давање фармаколошкпг средства ,антидот</t>
  </si>
  <si>
    <t>310005</t>
  </si>
  <si>
    <t>Континуирана регистрација пулса</t>
  </si>
  <si>
    <t>Интравенска постпроцедурална инфузија ,аналгетика</t>
  </si>
  <si>
    <t>Поступак одрзавања континуиране вентилаторне подршке&gt; 24 сата</t>
  </si>
  <si>
    <t>13882-01</t>
  </si>
  <si>
    <t>Поступак одрзавања континуиране вентилаторне подршке 24 сати и 96 сати</t>
  </si>
  <si>
    <t>Поступак одрзавања континуиране вентилаторне подршке  &lt; 96 сати</t>
  </si>
  <si>
    <t>310040</t>
  </si>
  <si>
    <t>Континуирана регистрација ЕКГ</t>
  </si>
  <si>
    <t>Одрзавање катетера пласираног ради администрације лека</t>
  </si>
  <si>
    <t>Интрамускуларно давање фарамаколоског средства др и ненаѕначено фрам.средство</t>
  </si>
  <si>
    <t>Остале терапије обогаћивања кисеоника</t>
  </si>
  <si>
    <t>92515-10</t>
  </si>
  <si>
    <t>Седација, АСА 10</t>
  </si>
  <si>
    <t>92515-20</t>
  </si>
  <si>
    <t>Седација, АСА 20</t>
  </si>
  <si>
    <t>92035-00</t>
  </si>
  <si>
    <t>Друге интубације</t>
  </si>
  <si>
    <t>92515-40</t>
  </si>
  <si>
    <t>Седација,АСА 40</t>
  </si>
  <si>
    <t>Поступак одржавања неинвазивне вентилаторне подршке,&lt;=24сата</t>
  </si>
  <si>
    <t>Поступак одржавања неинвазивне вентилаторне подршке,&gt;=24 сати и 96 сати</t>
  </si>
  <si>
    <t>Поступак одржавања неинвазивне вентилаторне подршке,&gt;=96сати</t>
  </si>
  <si>
    <t>92515-29</t>
  </si>
  <si>
    <t>Седација АСА  29</t>
  </si>
  <si>
    <t>18216-31</t>
  </si>
  <si>
    <t>Спинална ињекција локалног анестетика</t>
  </si>
  <si>
    <t>92512-29</t>
  </si>
  <si>
    <t>Регионална блокада,нерва доњег екстремитета,АСА 29</t>
  </si>
  <si>
    <t>92512-39</t>
  </si>
  <si>
    <t>Регионална блокада,нерва доњег екстремитета,АСА 39</t>
  </si>
  <si>
    <t>92517-01</t>
  </si>
  <si>
    <t>Управљање регионалном блокадом,нерва стабла</t>
  </si>
  <si>
    <t>92517-03</t>
  </si>
  <si>
    <t>Управљање регионалном блокадом,нерва доњег екстремитета</t>
  </si>
  <si>
    <t>Одржавање ендотрахеалне интубације,једнолименски тубус</t>
  </si>
  <si>
    <t>92515-49</t>
  </si>
  <si>
    <t>Седација ,АСА 49</t>
  </si>
  <si>
    <t>Анестезија</t>
  </si>
  <si>
    <t>11332-00</t>
  </si>
  <si>
    <t xml:space="preserve">Испитивање отоакустичке емисије изазване кликом (TEOAE) </t>
  </si>
  <si>
    <t>90677-00</t>
  </si>
  <si>
    <t>Остале процедуре фототерапије, на кожи</t>
  </si>
  <si>
    <t>Остале терапије обогачивање кисеоником</t>
  </si>
  <si>
    <t>11506-00</t>
  </si>
  <si>
    <t>Остала мерења респираторне функције</t>
  </si>
  <si>
    <t>Узимање материјала са коже и видљивих слузокожа за микробиолошки,бактериолошки и цитолошки преглед</t>
  </si>
  <si>
    <t>13312-00</t>
  </si>
  <si>
    <t>Вађење крви новорођенчета у дијагностичке сврхе</t>
  </si>
  <si>
    <t>41704-00</t>
  </si>
  <si>
    <t>Евакуација секрета из носа и параназалних синуса кроз природна ушћа</t>
  </si>
  <si>
    <t>55028-00</t>
  </si>
  <si>
    <t>Ултразвучни преглед главе</t>
  </si>
  <si>
    <t>55038-00</t>
  </si>
  <si>
    <t>Ултразвучни преглед уринарног система</t>
  </si>
  <si>
    <t>90660-00</t>
  </si>
  <si>
    <t>Примена средстава у кожи и подкожном ткиву</t>
  </si>
  <si>
    <t>90676-00</t>
  </si>
  <si>
    <t>Остале процедуре на кожи и подкожном ткиву</t>
  </si>
  <si>
    <t>Обрада коже и подкожног ткива без ексцизије</t>
  </si>
  <si>
    <t>92025-00</t>
  </si>
  <si>
    <t>Испирање ока</t>
  </si>
  <si>
    <t>Кардиопулмоналана реанимација</t>
  </si>
  <si>
    <t>92145-00</t>
  </si>
  <si>
    <t>Вакцинација против туберкулозе</t>
  </si>
  <si>
    <t>92168-00</t>
  </si>
  <si>
    <t>Вакцинација против хепатитиса Б</t>
  </si>
  <si>
    <t>96026-00</t>
  </si>
  <si>
    <t>Процена исхране/дневног уноса хране</t>
  </si>
  <si>
    <t>Саветовање или подучавање о исхрани/дневном уносу хране</t>
  </si>
  <si>
    <t>Орално давање фарм.средст.,хранњива субстанца</t>
  </si>
  <si>
    <t>Орално давање фармакол.средства,друго и некласификовано фарм.сред.</t>
  </si>
  <si>
    <t xml:space="preserve">Пласирање браунииле </t>
  </si>
  <si>
    <t>42503-00</t>
  </si>
  <si>
    <t>Офталмолошки преглед</t>
  </si>
  <si>
    <t>92042-00</t>
  </si>
  <si>
    <t xml:space="preserve">Немеханичка метода реанимације </t>
  </si>
  <si>
    <t>Примена тетанусног токсина</t>
  </si>
  <si>
    <t>Неки други нацин дававања фарм.сред. др и некласификовано фарм. средство</t>
  </si>
  <si>
    <t>L020396</t>
  </si>
  <si>
    <t>Уринокултура</t>
  </si>
  <si>
    <t>Субкутано давање фарм. средства ,друго и некласификовано фарм .средство</t>
  </si>
  <si>
    <t>11615-00</t>
  </si>
  <si>
    <t>Мерење периферне температуре(на прсту)</t>
  </si>
  <si>
    <t>Саветовање или информисање пацијента о примени прописаног лека</t>
  </si>
  <si>
    <t>55816-00</t>
  </si>
  <si>
    <t>Ултразвучни преглед кука</t>
  </si>
  <si>
    <t>92164-00</t>
  </si>
  <si>
    <t xml:space="preserve">Примена осталих антитоксина </t>
  </si>
  <si>
    <t>Неки други начин давања фармаколошког средства,антинеопластично средство</t>
  </si>
  <si>
    <t>096023-00</t>
  </si>
  <si>
    <t>Процена старења</t>
  </si>
  <si>
    <t>Удружене здравствене процедуре, психологија</t>
  </si>
  <si>
    <t>Друго психосоцијално саветовање</t>
  </si>
  <si>
    <t>090050</t>
  </si>
  <si>
    <t>Испитивање координације покрета</t>
  </si>
  <si>
    <t>U8183803</t>
  </si>
  <si>
    <t>Испитивање говорног статуса и гласа батеријом тестова</t>
  </si>
  <si>
    <t>U8187401</t>
  </si>
  <si>
    <t>Рехабилитација ринолалија</t>
  </si>
  <si>
    <t>U8187403</t>
  </si>
  <si>
    <t>Фонијатријске вежбе</t>
  </si>
  <si>
    <t>U8187404</t>
  </si>
  <si>
    <t>Фонијатријске вежбе-вежбе релаксације</t>
  </si>
  <si>
    <t>U8187408</t>
  </si>
  <si>
    <t>Артикулациони третман</t>
  </si>
  <si>
    <t>U8187409</t>
  </si>
  <si>
    <t>Корекциони третман поремећаја говора</t>
  </si>
  <si>
    <t>U8187413</t>
  </si>
  <si>
    <t>Упутство за рад и савет родитељима детета оштећеног гласа</t>
  </si>
  <si>
    <t>U9601201</t>
  </si>
  <si>
    <t>Дефектолошка анамнеза и обсервација</t>
  </si>
  <si>
    <t>U9601202</t>
  </si>
  <si>
    <t>Контролни преглед логопеда</t>
  </si>
  <si>
    <t>96112-00</t>
  </si>
  <si>
    <t>Увежбавање вештине говора и активности повезане са сензорном (Сензомоторном неуролошком функцијом)</t>
  </si>
  <si>
    <t>96134-00</t>
  </si>
  <si>
    <t>Увежбавање гласа</t>
  </si>
  <si>
    <t>96135-00</t>
  </si>
  <si>
    <t xml:space="preserve">Увежбавање вештина говора </t>
  </si>
  <si>
    <t>96137-00</t>
  </si>
  <si>
    <t>Увежбавање језичких вештина</t>
  </si>
  <si>
    <t>Интрамускуларно давање фармаколошког средства, антинеоплатично</t>
  </si>
  <si>
    <t>Интрамускуларно давање фармаколошког средства, тромбволитичко средство</t>
  </si>
  <si>
    <t>Интрамускуларно давање фармаколошког средства, инсулин</t>
  </si>
  <si>
    <t>Интравенско давање фармаколошког сред.,антиинфективно сред.</t>
  </si>
  <si>
    <t>Субкутано давање инсулин</t>
  </si>
  <si>
    <t>Субкутано давање фармаколошког средства .друго и некласификовано фарм.средство</t>
  </si>
  <si>
    <t>Ментална -бихевиорална процена</t>
  </si>
  <si>
    <t xml:space="preserve">Интрамускуларно давање фарм средства стероид </t>
  </si>
  <si>
    <t xml:space="preserve">Саветовање или информисање пацијента о примени прописаног лека </t>
  </si>
  <si>
    <t xml:space="preserve">Узорковање и слање материјала за лабораторијско испитивање </t>
  </si>
  <si>
    <t xml:space="preserve">Трансфузија осталих крвних деривата </t>
  </si>
  <si>
    <t>Испирање катетера ,некласификовано на дргом месту</t>
  </si>
  <si>
    <t>Удружене здравствене процедуре едукације о дијабетесу</t>
  </si>
  <si>
    <t>Интрамускуларно давање фарм.сред.,хранљива субстанца</t>
  </si>
  <si>
    <t>Интравенско давање фар.сред.,тромболитичко средство</t>
  </si>
  <si>
    <t>Интравенско давање фар.сред.,инсулин</t>
  </si>
  <si>
    <t>Субкутано давање фарм.сред.тромболитичко</t>
  </si>
  <si>
    <t>Орално давање фарм.средства антиинфективно</t>
  </si>
  <si>
    <t>Орално давање фарм.средства стероид</t>
  </si>
  <si>
    <t>Орално давање фарм.средства,инсулин</t>
  </si>
  <si>
    <t>Орално давање фарм.средства,електролит</t>
  </si>
  <si>
    <t>Орално давање фарм.средства друго и некласификовано фарм.средство</t>
  </si>
  <si>
    <t>неки други начин давања фарм.средства, анти инфективно средство</t>
  </si>
  <si>
    <t xml:space="preserve">Неки други начин давања фарм.средства, стероид </t>
  </si>
  <si>
    <t>U8187414</t>
  </si>
  <si>
    <t>Сурдопедагошки преглед и утврђивање говорних мана</t>
  </si>
  <si>
    <t>Циљана биопсија дојке  или ендоцервикална киретажа</t>
  </si>
  <si>
    <t>Конусна биопсија ласером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</si>
  <si>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</si>
  <si>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</si>
  <si>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</si>
  <si>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</si>
  <si>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</si>
  <si>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</si>
  <si>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</si>
  <si>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</si>
  <si>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Ситуационо-професионално саветовање или подучавање</t>
  </si>
  <si>
    <t>13706-05</t>
  </si>
  <si>
    <t>Трансфузија гама глобулина</t>
  </si>
  <si>
    <t>30052-01</t>
  </si>
  <si>
    <t>Репарација ране на очном капку</t>
  </si>
  <si>
    <t>31230-00</t>
  </si>
  <si>
    <t>Ексцизија лезије(а) на кожи и поткожном ткиву очног капка</t>
  </si>
  <si>
    <t>42575-00</t>
  </si>
  <si>
    <t>Ексцизија цисте на тарзалној плочи</t>
  </si>
  <si>
    <t>42596-00</t>
  </si>
  <si>
    <t>Инцизија сузне кесице</t>
  </si>
  <si>
    <t>42686-00</t>
  </si>
  <si>
    <t>Ексцизија птеригијума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</si>
  <si>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</si>
  <si>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</si>
  <si>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90084-00</t>
  </si>
  <si>
    <t xml:space="preserve"> Инцизија очног капка</t>
  </si>
  <si>
    <t>90086-00</t>
  </si>
  <si>
    <t>Остале процедуре на очном капку</t>
  </si>
  <si>
    <t>90089-00</t>
  </si>
  <si>
    <t>Остале процедуре на коњунктиви</t>
  </si>
  <si>
    <t>45626-00</t>
  </si>
  <si>
    <t>Корекција ектропиона или ентропиона техником шавова</t>
  </si>
  <si>
    <t>42584-00</t>
  </si>
  <si>
    <t>Тарзорафија</t>
  </si>
  <si>
    <t>30061-04</t>
  </si>
  <si>
    <t>Уклањање површинског страног тела са коњуктиве</t>
  </si>
  <si>
    <t>42506-00</t>
  </si>
  <si>
    <t>Енуклеација очне јабучице без имплатата</t>
  </si>
  <si>
    <t>42551-012</t>
  </si>
  <si>
    <t>Примрана обрада корнеалне пенетрантне ране очне јабуцице</t>
  </si>
  <si>
    <t>42704-01</t>
  </si>
  <si>
    <t>Репозиција вештачког сочива</t>
  </si>
  <si>
    <t>42707-00</t>
  </si>
  <si>
    <t xml:space="preserve">Замена вештачког сочива </t>
  </si>
  <si>
    <t>45617-00</t>
  </si>
  <si>
    <t>Редукција предњег очног капка</t>
  </si>
  <si>
    <t>90067-00</t>
  </si>
  <si>
    <t>Остале процедуре на рожњачи</t>
  </si>
  <si>
    <t>Остале процедуре на сочиву</t>
  </si>
  <si>
    <t>90085-00</t>
  </si>
  <si>
    <t>Остале репарације очног капка</t>
  </si>
  <si>
    <t>42770-00</t>
  </si>
  <si>
    <t>Уништавање цилијарног тела(циклодеструктивне антиглаукомне промене)</t>
  </si>
  <si>
    <t>90077-00</t>
  </si>
  <si>
    <t>42551-02</t>
  </si>
  <si>
    <t>Репарациј перфорирајуће ране на очној јабучици са ушивањем лацерације на рожњачи и беоњачи</t>
  </si>
  <si>
    <t>42632-02</t>
  </si>
  <si>
    <t>Репарација лацерације коњуктиве</t>
  </si>
  <si>
    <t>30061-02</t>
  </si>
  <si>
    <t>Уклањање површинског страног теле са рожњаче</t>
  </si>
  <si>
    <t>42650-00</t>
  </si>
  <si>
    <t>Дебридман (абразија) епитела рожњаче</t>
  </si>
  <si>
    <t>42857-00</t>
  </si>
  <si>
    <t>Поновно ушивање оперативне ране</t>
  </si>
  <si>
    <t>90070-00</t>
  </si>
  <si>
    <t>Еџцизија лезије на беоњачи</t>
  </si>
  <si>
    <t>42644-02</t>
  </si>
  <si>
    <t>Уклањање дубинског страног тела из беоњаче</t>
  </si>
  <si>
    <t>42683-00</t>
  </si>
  <si>
    <t>Ексцизија лезије или ткива коњуктиве</t>
  </si>
  <si>
    <t>11212-00</t>
  </si>
  <si>
    <t xml:space="preserve">Преглед очног дна </t>
  </si>
  <si>
    <t>Уклањање површинског страног тела са рожњаче</t>
  </si>
  <si>
    <t>42615-01</t>
  </si>
  <si>
    <t>Сондирање лакрималних пролаза, двострано</t>
  </si>
  <si>
    <t>42668-00</t>
  </si>
  <si>
    <t>Уклањање шавова на рожњачи</t>
  </si>
  <si>
    <t>80238-00</t>
  </si>
  <si>
    <t>Корекција трихијазе епилацијом, пинцетом</t>
  </si>
  <si>
    <t>U8183205</t>
  </si>
  <si>
    <t>Процена потенцијалне оштрине вида</t>
  </si>
  <si>
    <t>U8183213</t>
  </si>
  <si>
    <t>Процена видног поља ,мануелна кинетичка периметрија ,целокупно поље</t>
  </si>
  <si>
    <t>U8183220</t>
  </si>
  <si>
    <t>Процена (оптичких карактеристика) тренутно коришћених наочара</t>
  </si>
  <si>
    <t>U8183235</t>
  </si>
  <si>
    <t>Процена конвергенције</t>
  </si>
  <si>
    <t>U8183236</t>
  </si>
  <si>
    <t>Процена конвергенције, проксимална</t>
  </si>
  <si>
    <t>U8183237</t>
  </si>
  <si>
    <t>Процена конвергенције, акомодативна</t>
  </si>
  <si>
    <t>U8183239</t>
  </si>
  <si>
    <t>Процена покрета очију типа тзв. глатко праћење (посматраног објекта)</t>
  </si>
  <si>
    <t>U8183244</t>
  </si>
  <si>
    <t>Процена покрета очију, одржавање фиксације</t>
  </si>
  <si>
    <t>U8183246</t>
  </si>
  <si>
    <t xml:space="preserve">Процена бинокуларне функције (ретинална кореспонденција, симултана перцепција, фузија, стерео вид,супресија) </t>
  </si>
  <si>
    <t>U8183249</t>
  </si>
  <si>
    <t>Процена бинокуларне функције, супресија</t>
  </si>
  <si>
    <t>U8183251</t>
  </si>
  <si>
    <t>Процена диплопије</t>
  </si>
  <si>
    <t>U8183262</t>
  </si>
  <si>
    <t>Преглед процена очне јабучице</t>
  </si>
  <si>
    <t>U8183304</t>
  </si>
  <si>
    <t>Офталмолошка оптичка интервенција, рецепт, остало</t>
  </si>
  <si>
    <t>U8183314</t>
  </si>
  <si>
    <t>Офталмолошка оптичка интервенција, издавање, остало</t>
  </si>
  <si>
    <t>U8183320</t>
  </si>
  <si>
    <t>Вежба, конвергенције</t>
  </si>
  <si>
    <t>U8183321</t>
  </si>
  <si>
    <t>Вежба, дивергенција</t>
  </si>
  <si>
    <t>U8183322</t>
  </si>
  <si>
    <t>Вежба фузионе амплитуде</t>
  </si>
  <si>
    <t>U8183331</t>
  </si>
  <si>
    <t>Вежба за особе са оштећењем вида, осветљавање</t>
  </si>
  <si>
    <t>92016-00</t>
  </si>
  <si>
    <t xml:space="preserve">Тонометрија </t>
  </si>
  <si>
    <t>92200-00</t>
  </si>
  <si>
    <t>Уклањање шавова, некласификованих на другом месту</t>
  </si>
  <si>
    <t>96038-00</t>
  </si>
  <si>
    <t>Мерење оштрине вида</t>
  </si>
  <si>
    <t>96069-00</t>
  </si>
  <si>
    <t>Саветовање или подучавање о губитку вида или видним поремећајима</t>
  </si>
  <si>
    <t>96156-00</t>
  </si>
  <si>
    <t xml:space="preserve">Терапијско затварање ока завојем </t>
  </si>
  <si>
    <t>Неки други начин давања фармаколошког средства, друго и некласификовано фармаколошко средство</t>
  </si>
  <si>
    <t>U8183245</t>
  </si>
  <si>
    <t>Процена нистагмуса</t>
  </si>
  <si>
    <t>42824-00</t>
  </si>
  <si>
    <t>Ретробулбарна ињекција алкохола или других лекова</t>
  </si>
  <si>
    <t>Катетеризација мокраћне бешике кроз уретру</t>
  </si>
  <si>
    <t>Примена тетранусног антитоксина</t>
  </si>
  <si>
    <t>18240-00</t>
  </si>
  <si>
    <t>Ретробулбарна или перибулбарана давање анестетичког средства</t>
  </si>
  <si>
    <t>42824-01</t>
  </si>
  <si>
    <t>Субкоњуктивна примена лека</t>
  </si>
  <si>
    <t>Интрамускуларно давање фармакол.средства,стероид</t>
  </si>
  <si>
    <t>Интравенско давање  фармаколошког  средства , стероид</t>
  </si>
  <si>
    <t>Субкутано давање фарм.средс.тромболитичко</t>
  </si>
  <si>
    <t>Орално давање фарм.средства ,антиинфективно</t>
  </si>
  <si>
    <t>Орално давање фарм.средств.,срероид</t>
  </si>
  <si>
    <t>Орално давање фарм.средства,друго и некласифдиковано фар.средст.</t>
  </si>
  <si>
    <t>Орално давање фарамаколошког средтва. Храњива супстанца</t>
  </si>
  <si>
    <t>УКлањане шаваова некласификовано на другом месту</t>
  </si>
  <si>
    <t>42614-01</t>
  </si>
  <si>
    <t>Сондирање лакрималних пролаза ,једнострано</t>
  </si>
  <si>
    <t>U8183301</t>
  </si>
  <si>
    <t>Офталмолошка оптичка интервенција ,рецепт,наочаре</t>
  </si>
  <si>
    <t>U8183303</t>
  </si>
  <si>
    <t>Офталмолошка оптичка интервенција ,рецепт,контактна сочива</t>
  </si>
  <si>
    <t>Ексцизија лезије на кожи и поткожном ткиву,очног</t>
  </si>
  <si>
    <t xml:space="preserve">Уклањање шавова </t>
  </si>
  <si>
    <t>Неки други начин давања фармаколошког средства, антиинфективно средство</t>
  </si>
  <si>
    <t>U8183238</t>
  </si>
  <si>
    <t>Интравенско давање фармаколошког средства .инсулин</t>
  </si>
  <si>
    <t>Субкутано давање фарм.сред.-антиинфек.</t>
  </si>
  <si>
    <t>30061-01</t>
  </si>
  <si>
    <t xml:space="preserve">Уклањање страног тела из фаринкса без инцизије </t>
  </si>
  <si>
    <t>30023-00</t>
  </si>
  <si>
    <t>Ексцизијски дебридман меког ткива</t>
  </si>
  <si>
    <t>30186-00</t>
  </si>
  <si>
    <t>Уклањање брадавице са табана</t>
  </si>
  <si>
    <t>30189-01</t>
  </si>
  <si>
    <t>Уклањање осталих брадавица</t>
  </si>
  <si>
    <t>30223-00</t>
  </si>
  <si>
    <t>Инцизија и дренажа хематома коже и поткожног ткива</t>
  </si>
  <si>
    <t>30223-01</t>
  </si>
  <si>
    <t xml:space="preserve"> Инцизија и дренажа апсцеса коже и поткожног ткива</t>
  </si>
  <si>
    <t>30332-00</t>
  </si>
  <si>
    <t xml:space="preserve">Ексцизија лимфног чвора аксиле </t>
  </si>
  <si>
    <t>30336-00</t>
  </si>
  <si>
    <t>Радикална екцсизија лимфног чвора аксиле</t>
  </si>
  <si>
    <t>30375-10</t>
  </si>
  <si>
    <t>Шав перфорираног улкуса</t>
  </si>
  <si>
    <t>30375-24</t>
  </si>
  <si>
    <t>Шав танког црева</t>
  </si>
  <si>
    <t>30375-281</t>
  </si>
  <si>
    <t>Формирање биполарне колостомије</t>
  </si>
  <si>
    <t>30375-291</t>
  </si>
  <si>
    <t>Формирање биполарне илеостоме</t>
  </si>
  <si>
    <t xml:space="preserve">Постоперативно поновно отварање места лапаротомије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</si>
  <si>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</si>
  <si>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</si>
  <si>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</si>
  <si>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</si>
  <si>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30411-00</t>
  </si>
  <si>
    <t>Интраоперативна биопсија јетре</t>
  </si>
  <si>
    <t>30439-00</t>
  </si>
  <si>
    <t>Интраоперативна холангиографија</t>
  </si>
  <si>
    <t>30443-00</t>
  </si>
  <si>
    <t>Холецистектомија</t>
  </si>
  <si>
    <t>30445-00</t>
  </si>
  <si>
    <t>Лапароскопска холецистектомија</t>
  </si>
  <si>
    <t>30454-01</t>
  </si>
  <si>
    <t>Холецистектомија са холедохотомијом</t>
  </si>
  <si>
    <t>30460-08</t>
  </si>
  <si>
    <t xml:space="preserve">Билодигестивни бајпас са Roux-en-Y вијуге </t>
  </si>
  <si>
    <t>30515-00</t>
  </si>
  <si>
    <t>Гастро-ентеростомија</t>
  </si>
  <si>
    <t>30562-01</t>
  </si>
  <si>
    <t>Затварање илеостоме  са успостављањем континуитета црева,без ресекције</t>
  </si>
  <si>
    <t>30562-021</t>
  </si>
  <si>
    <t xml:space="preserve">Затварање биполарне колостомије </t>
  </si>
  <si>
    <t>30565-00</t>
  </si>
  <si>
    <t>Ресекција танког црева са формирањем стоме</t>
  </si>
  <si>
    <t xml:space="preserve">Апендектомија </t>
  </si>
  <si>
    <t>30597-00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</si>
  <si>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</si>
  <si>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</si>
  <si>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</si>
  <si>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</si>
  <si>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</si>
  <si>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</si>
  <si>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</si>
  <si>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</si>
  <si>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</si>
  <si>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</si>
  <si>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30631-00</t>
  </si>
  <si>
    <t>Операција хидроцеле /или фуникулоцеле</t>
  </si>
  <si>
    <t>30641-00</t>
  </si>
  <si>
    <t>Орхидектомија, једнострана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</si>
  <si>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</si>
  <si>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</si>
  <si>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</si>
  <si>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</si>
  <si>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</si>
  <si>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</si>
  <si>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</si>
  <si>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</si>
  <si>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</si>
  <si>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31235-03</t>
  </si>
  <si>
    <t>Ексцизија лезије(а) на кожи и поткожном ткиву ноге</t>
  </si>
  <si>
    <t>Ексцизија лезије меког ткива, некласификована на другом месту</t>
  </si>
  <si>
    <t>31500-00</t>
  </si>
  <si>
    <t>Ексцизија лезија на дојкама</t>
  </si>
  <si>
    <t>31518-00</t>
  </si>
  <si>
    <t>Једноставна мастектомија, једнострана</t>
  </si>
  <si>
    <t xml:space="preserve">Парцијална ресекција дебелог црева са формирањем стоме </t>
  </si>
  <si>
    <t>32003-01</t>
  </si>
  <si>
    <t>Десна хемиколектомија са анастомозом</t>
  </si>
  <si>
    <t>Ресекција ректума и /или сигме уз формирање терминалне колостоме Хартманов (Хартманн поступак</t>
  </si>
  <si>
    <t>32138-00</t>
  </si>
  <si>
    <t>Хемороидектомија</t>
  </si>
  <si>
    <t>32147-00</t>
  </si>
  <si>
    <t>Инцизија перианалног тромба</t>
  </si>
  <si>
    <t>32174-01</t>
  </si>
  <si>
    <t>Дренажа перианалног апсцеса</t>
  </si>
  <si>
    <t>38806-00</t>
  </si>
  <si>
    <t xml:space="preserve">Пласирање дрена кроз међуребарни простор 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</si>
  <si>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</si>
  <si>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</si>
  <si>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</si>
  <si>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</si>
  <si>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</si>
  <si>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</si>
  <si>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46516-01</t>
  </si>
  <si>
    <t>Уклањање нокта са прста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</si>
  <si>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</si>
  <si>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</si>
  <si>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</si>
  <si>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</si>
  <si>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</si>
  <si>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>Клинаста ресекција ураслок нокта на  прст стопалу</t>
  </si>
  <si>
    <t>90665-00</t>
  </si>
  <si>
    <t>Обрада коже и поткожног ткива са ексцизијом</t>
  </si>
  <si>
    <t xml:space="preserve">30375-07 </t>
  </si>
  <si>
    <t>Гастростомија</t>
  </si>
  <si>
    <t>44376-00</t>
  </si>
  <si>
    <t>Реампутација ампутацијског патрљка</t>
  </si>
  <si>
    <t>90375-00</t>
  </si>
  <si>
    <t>Пласирање интрабдоминалне тампонаде</t>
  </si>
  <si>
    <t>30446-00</t>
  </si>
  <si>
    <t>Лапараскопска холекцитектомија која предходи отвореној холециктомији</t>
  </si>
  <si>
    <t>30563-00</t>
  </si>
  <si>
    <t>Ревизија стоме танког црева</t>
  </si>
  <si>
    <t>30563-01</t>
  </si>
  <si>
    <t>Ревизија стоме дебелог црева, преобликовање стоме</t>
  </si>
  <si>
    <t>32003-00</t>
  </si>
  <si>
    <t>Парцијална ресекција дебелог црева са анстамозом</t>
  </si>
  <si>
    <t>32024-00</t>
  </si>
  <si>
    <t>Висока ретроактивна предња ресекција ректума</t>
  </si>
  <si>
    <t>32025-00</t>
  </si>
  <si>
    <t>Ниска ретроактивна предња ресекција ректума</t>
  </si>
  <si>
    <t>32159-00</t>
  </si>
  <si>
    <t>Ексцизија аналане фистула-фистулектомија</t>
  </si>
  <si>
    <t>30375-00</t>
  </si>
  <si>
    <t>Цекостома</t>
  </si>
  <si>
    <t>30375-08</t>
  </si>
  <si>
    <t>Репозиција инвагинације танког црева</t>
  </si>
  <si>
    <t>30375-28</t>
  </si>
  <si>
    <t>Привремена колостома</t>
  </si>
  <si>
    <t>30515-01</t>
  </si>
  <si>
    <t>Ентероколоанастомоза</t>
  </si>
  <si>
    <t>30518-00</t>
  </si>
  <si>
    <t>Парцијална дистална гастректомија саа гастродуоденалном анастомозом</t>
  </si>
  <si>
    <t>32005-01</t>
  </si>
  <si>
    <t>Проширена десна хемиколектомија са анастомозом</t>
  </si>
  <si>
    <t>32006-00</t>
  </si>
  <si>
    <t>Лева хемиколектомија са анастомозом</t>
  </si>
  <si>
    <t>37000-01</t>
  </si>
  <si>
    <t>Парцијална ексцизија мокраћне бешике (парцијална цистектомија)-отворена хирургија</t>
  </si>
  <si>
    <t>90375-02</t>
  </si>
  <si>
    <t>Уклањање интраабдоминалне тампонаде</t>
  </si>
  <si>
    <t>30329-00</t>
  </si>
  <si>
    <t>Екцизија лимфног чвора препоне</t>
  </si>
  <si>
    <t>30329-01</t>
  </si>
  <si>
    <t>Регионална ексцизија лимфних чворова препона</t>
  </si>
  <si>
    <t>37011-00</t>
  </si>
  <si>
    <t xml:space="preserve">Перкутана цистостомија </t>
  </si>
  <si>
    <t>33392-00</t>
  </si>
  <si>
    <t>Одклањање највечег дела интраабдоминалних лезија дебулкинг</t>
  </si>
  <si>
    <t>30515-02</t>
  </si>
  <si>
    <t>Ентероентеростомија</t>
  </si>
  <si>
    <t>30000-01</t>
  </si>
  <si>
    <t>Десна хемиколектомија са формирањем стоме</t>
  </si>
  <si>
    <t>32166-00</t>
  </si>
  <si>
    <t>Уградња аналног сетона</t>
  </si>
  <si>
    <t>37604-00</t>
  </si>
  <si>
    <t>Експлоратиа скроталног садржаја,једнострана</t>
  </si>
  <si>
    <t>43801-00</t>
  </si>
  <si>
    <t>Корекција малротације црева</t>
  </si>
  <si>
    <t>44370-00</t>
  </si>
  <si>
    <t>Ампутација кука</t>
  </si>
  <si>
    <t>90329-01</t>
  </si>
  <si>
    <t>Остале репарације на перитонеуму</t>
  </si>
  <si>
    <t>30375-25</t>
  </si>
  <si>
    <t>Шав лацерације дебелог црева</t>
  </si>
  <si>
    <t>Отклањање највећег дела интраабдоминалних лезија(ДЕБУЛКИНГ)</t>
  </si>
  <si>
    <t>30403-00</t>
  </si>
  <si>
    <t>Репарација инцизионе киле</t>
  </si>
  <si>
    <t>32005-00</t>
  </si>
  <si>
    <t>Субтотална колектомија са анастомозом</t>
  </si>
  <si>
    <t>Ексцизија аналне фистуле која захвата донју половину аналног сфинктера</t>
  </si>
  <si>
    <t>36516-01</t>
  </si>
  <si>
    <t>Нефректомија ,једнострана</t>
  </si>
  <si>
    <t>44367-02</t>
  </si>
  <si>
    <t>Ампутација испод колена</t>
  </si>
  <si>
    <t>90339-00</t>
  </si>
  <si>
    <t>Затварање гастростомије</t>
  </si>
  <si>
    <t>30375-04</t>
  </si>
  <si>
    <t>Друга колостома</t>
  </si>
  <si>
    <t>30405-02</t>
  </si>
  <si>
    <t>Репарација инцизионе киле са ресекцијом странгулисаних вијуга црева</t>
  </si>
  <si>
    <t>30422-00</t>
  </si>
  <si>
    <t>Репарација површинске трауматске лацерације јетре</t>
  </si>
  <si>
    <t>30614-00</t>
  </si>
  <si>
    <t>Репарација феморалне херније ,једнострано</t>
  </si>
  <si>
    <t>31245-02</t>
  </si>
  <si>
    <t xml:space="preserve">Екстензивна ексцизија ингуиналних знојних жлезда </t>
  </si>
  <si>
    <t>90315-01</t>
  </si>
  <si>
    <t>Ексцизија осталих лезија или ткива ануса</t>
  </si>
  <si>
    <t>32114-00</t>
  </si>
  <si>
    <t>Решавање ректалне стриктуре трансаналним путем</t>
  </si>
  <si>
    <t>90431-00</t>
  </si>
  <si>
    <t>Остале процедуре на јајнику</t>
  </si>
  <si>
    <t>90579-00</t>
  </si>
  <si>
    <t>Фасцијектомија, некл. на другом месту</t>
  </si>
  <si>
    <t>30111-00</t>
  </si>
  <si>
    <t>Еџцизија велике бурзе</t>
  </si>
  <si>
    <t>34121-00</t>
  </si>
  <si>
    <t>Репарација једноставне артериовенске фистуле на екстремитетима</t>
  </si>
  <si>
    <t>34504-01</t>
  </si>
  <si>
    <t>Артериовенска анастомоза горњих удова</t>
  </si>
  <si>
    <t>009242</t>
  </si>
  <si>
    <t>Уклањање круста ,покрова була или некротичних наслага</t>
  </si>
  <si>
    <t>30403-04</t>
  </si>
  <si>
    <t>Одложено затварање гранулирајуће абдоминалне ране</t>
  </si>
  <si>
    <t>30454-00</t>
  </si>
  <si>
    <t>Холедохотомија</t>
  </si>
  <si>
    <t>30061-00</t>
  </si>
  <si>
    <t>Уклањање страног тела из коже и поткожног ткива без инцизије</t>
  </si>
  <si>
    <t>31462-00</t>
  </si>
  <si>
    <t>Уградња  катетера за фидинг јејуностомију</t>
  </si>
  <si>
    <t>32004-00</t>
  </si>
  <si>
    <t>Субтотална колектомија са формирањем стоме</t>
  </si>
  <si>
    <t>Одстрањивање  аналне брадавице</t>
  </si>
  <si>
    <t>46483-00</t>
  </si>
  <si>
    <t>Ревизија ампутационог патрљка нашаци</t>
  </si>
  <si>
    <t>30375-07</t>
  </si>
  <si>
    <t>34130-00</t>
  </si>
  <si>
    <t>Затварање хирушки обликоване артерио-венске фистуле на удовима</t>
  </si>
  <si>
    <t>34509-01</t>
  </si>
  <si>
    <t>34512-01</t>
  </si>
  <si>
    <t>Конструкција артериовенске фистуле са протезом</t>
  </si>
  <si>
    <t>34515-00</t>
  </si>
  <si>
    <t>Тромбектомија артерио-венске фистуле</t>
  </si>
  <si>
    <t>30466-00</t>
  </si>
  <si>
    <t>Бајпас левог јетреног жучног вода уз помоћ Роуксен  вијуге</t>
  </si>
  <si>
    <t>32159-01</t>
  </si>
  <si>
    <t>Уградња сетона за аналну фистулу која захвата доњу половину аналног сфинктера</t>
  </si>
  <si>
    <t>32508-00</t>
  </si>
  <si>
    <t>Прекид сафено-феморалног споја варикозних вена</t>
  </si>
  <si>
    <t>34103-19</t>
  </si>
  <si>
    <t>Прекид поплитеалне вене</t>
  </si>
  <si>
    <t>34106-16</t>
  </si>
  <si>
    <t>Прекид радијалне вене</t>
  </si>
  <si>
    <t>32504-01</t>
  </si>
  <si>
    <t>Прекид висеструких притока варикозних вена</t>
  </si>
  <si>
    <t>90338-00</t>
  </si>
  <si>
    <t>Инцизија ректума или ануса</t>
  </si>
  <si>
    <t>44364-00</t>
  </si>
  <si>
    <t>Медиотарзална ампутација</t>
  </si>
  <si>
    <t>30075-17</t>
  </si>
  <si>
    <t>Биопсија трбушног зида или пупка</t>
  </si>
  <si>
    <t>30186-01</t>
  </si>
  <si>
    <t xml:space="preserve">Уклањање брадавице са </t>
  </si>
  <si>
    <t>30600-00</t>
  </si>
  <si>
    <t>Репарација трауматске дијафрагмалне киле</t>
  </si>
  <si>
    <t>Ниска предења ресекција</t>
  </si>
  <si>
    <t>32142-01</t>
  </si>
  <si>
    <t>Ексцизија аналног полипа</t>
  </si>
  <si>
    <t xml:space="preserve">Класична хистеректомија са аднексектомијом </t>
  </si>
  <si>
    <t>Репарација ране на кожи и поткожном ткиву осталих области, површинска</t>
  </si>
  <si>
    <t>32033-00</t>
  </si>
  <si>
    <t>Успостављање континуитета црева након хартманове операције</t>
  </si>
  <si>
    <t>Салпингоовариектомија ,једнострана</t>
  </si>
  <si>
    <t>36759-01</t>
  </si>
  <si>
    <t>Парцијална уретеректомија</t>
  </si>
  <si>
    <t>Ендоскопско пласирање уретералног стента</t>
  </si>
  <si>
    <t>90345-00</t>
  </si>
  <si>
    <t>Конрола крварења из ректума или ануса</t>
  </si>
  <si>
    <t>47972-00</t>
  </si>
  <si>
    <t>Отворени поступак на овојници тетиве,некл.на  другом месту</t>
  </si>
  <si>
    <t>30644-07</t>
  </si>
  <si>
    <t>Ексцизија лезије тестиса</t>
  </si>
  <si>
    <t>31423-00</t>
  </si>
  <si>
    <t>Ексцизија лимфног чвора врата</t>
  </si>
  <si>
    <t>37411-00</t>
  </si>
  <si>
    <t>Репарација авулзије пениса</t>
  </si>
  <si>
    <t>90582-02</t>
  </si>
  <si>
    <t xml:space="preserve">Ушивање мишића или фасције </t>
  </si>
  <si>
    <t>36549-00</t>
  </si>
  <si>
    <t>Уретеролитотомија</t>
  </si>
  <si>
    <t>34530-06</t>
  </si>
  <si>
    <t xml:space="preserve">Ревизија  васкуларног приступног уређаја </t>
  </si>
  <si>
    <t>38418-00</t>
  </si>
  <si>
    <t>Експлоративна торакотомија</t>
  </si>
  <si>
    <t>43948-00</t>
  </si>
  <si>
    <t>Ексцизија умбиликалног гранулома</t>
  </si>
  <si>
    <t>90329-00</t>
  </si>
  <si>
    <t xml:space="preserve">Остале репарације </t>
  </si>
  <si>
    <t>90952-00</t>
  </si>
  <si>
    <t>Инцизиј атрбушног зида</t>
  </si>
  <si>
    <t>30425-00</t>
  </si>
  <si>
    <t>Репарација дубоке мултипле трауматске лацерације јетре</t>
  </si>
  <si>
    <t>30614-01</t>
  </si>
  <si>
    <t>Репарација феморалне херније ,обострано</t>
  </si>
  <si>
    <t>32000-01</t>
  </si>
  <si>
    <t>32009-00</t>
  </si>
  <si>
    <t>Тотална колектомија са илеостомом</t>
  </si>
  <si>
    <t>34518-00</t>
  </si>
  <si>
    <t>Корекција стенозе артерио венске фистуле</t>
  </si>
  <si>
    <t>30481-00</t>
  </si>
  <si>
    <t>Иницијална уградња катетера перкутане ендоскопске гастростоме (ПЕГ)</t>
  </si>
  <si>
    <t>32105-00</t>
  </si>
  <si>
    <t>Перианална ексцизија пуне дебљине аноректалне лезије или ткива</t>
  </si>
  <si>
    <t xml:space="preserve">Уклањање дрена из трбуха </t>
  </si>
  <si>
    <t>Подучавање о правима и могућностиома решења</t>
  </si>
  <si>
    <t>Остале процене, консултације, евалуације</t>
  </si>
  <si>
    <t>11602-00</t>
  </si>
  <si>
    <t xml:space="preserve"> Испитивање и снимање периферних вена у једном или више екстремитета при одмарању, коришћњем ЦW доплера или пулсног доплера</t>
  </si>
  <si>
    <t>Узимање материјала са коже и видљивих слузокожа за микролошки, бактериолошки и цитолошки преглед</t>
  </si>
  <si>
    <t>30010-00</t>
  </si>
  <si>
    <t>Превијање опекотине, мање од 10% површине тела је превијено</t>
  </si>
  <si>
    <t>30017-01</t>
  </si>
  <si>
    <t>Обрада  опекотине,мање од 10%  површине тела је обрађено или ексцидирано</t>
  </si>
  <si>
    <t>30216-02</t>
  </si>
  <si>
    <t>Остале аспирације из коже и подкожног ткива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</si>
  <si>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</si>
  <si>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</si>
  <si>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</si>
  <si>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</si>
  <si>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55070-00</t>
  </si>
  <si>
    <t>Ултразвучни прегледдојке,унилатерално</t>
  </si>
  <si>
    <t>55238-00</t>
  </si>
  <si>
    <t>Ултразвучни дуплекс  преглед артерија или бајпаса доњих екстремитета унилатерално</t>
  </si>
  <si>
    <t>55244-00</t>
  </si>
  <si>
    <t>Ултразвучни дуплекс преглед вена доњих екстремитета,унилатерални</t>
  </si>
  <si>
    <t>55244-01</t>
  </si>
  <si>
    <t>Ултразвучни дуплекс преглед вена доњих екстремитета,билатерално</t>
  </si>
  <si>
    <t>55248-00</t>
  </si>
  <si>
    <t>Ултразвучни дуплекс преглед артерија или бајпаса горњих екстремитета ,унилатерално</t>
  </si>
  <si>
    <t>55276-00</t>
  </si>
  <si>
    <t>Ултразвучни  дуплекс преглед аорте,интраабдоминалних и илијачнихартерија или доње шупње вене и илијачних вена</t>
  </si>
  <si>
    <t xml:space="preserve"> Примена лека за респираторни систем помоћу небулизатора</t>
  </si>
  <si>
    <t>92076-00</t>
  </si>
  <si>
    <t xml:space="preserve">Уклањање импактираног фецеса </t>
  </si>
  <si>
    <t>Интрамускуларно давање фармаколошког средства, антинеопластично средство</t>
  </si>
  <si>
    <t>Субкутано давање фармаколошког средства, анти-инфективно средство</t>
  </si>
  <si>
    <t>Орално давање фармаколошког средства, друго и некласификовано средство</t>
  </si>
  <si>
    <t>92097-00</t>
  </si>
  <si>
    <t>Уклањање Т дрена ,осталих дренова из билијарног тракта</t>
  </si>
  <si>
    <t>Ексцизија дебридмен меког ткива</t>
  </si>
  <si>
    <t>90686-00</t>
  </si>
  <si>
    <t>Обрада опекотине без ексцизије</t>
  </si>
  <si>
    <t>30075-00</t>
  </si>
  <si>
    <t>Биопсија лимфног чвора</t>
  </si>
  <si>
    <t>55238-01</t>
  </si>
  <si>
    <t>Ултразвучни дуплекс преглед артерија или бајпаса доњих екстремитета ,билатерални</t>
  </si>
  <si>
    <t>55252-00</t>
  </si>
  <si>
    <t>Ултразвучни дуплекс прегледа вена горњих екстремитета,унилатерално</t>
  </si>
  <si>
    <t>92037-00</t>
  </si>
  <si>
    <t>Испирање назогастричне сонде</t>
  </si>
  <si>
    <t>14200-00</t>
  </si>
  <si>
    <t>Гастрична лаважа</t>
  </si>
  <si>
    <t>30223-02</t>
  </si>
  <si>
    <t>Остале инцизије и дренаже коже и поткожног ткива</t>
  </si>
  <si>
    <t>Биопсија дојке иглом</t>
  </si>
  <si>
    <t>92071-00</t>
  </si>
  <si>
    <t>Мануелна редукција херније</t>
  </si>
  <si>
    <t>Уклањање шавова ,некласификовано на другом месту</t>
  </si>
  <si>
    <t>Субкутано давање фарм.сред,друго и некласификовано</t>
  </si>
  <si>
    <t>Неки други начин давања фарм.средства, анти инфективно средство</t>
  </si>
  <si>
    <t>Неназначен начин давања фарм.средств.</t>
  </si>
  <si>
    <t>241023</t>
  </si>
  <si>
    <t>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</t>
  </si>
  <si>
    <t>Узроковање и слање матерјала за лабараторијско испитивање</t>
  </si>
  <si>
    <t>Трансфузија крвних компонети и деривата</t>
  </si>
  <si>
    <t>92078-00</t>
  </si>
  <si>
    <t>Замена(назогастричне сонде или цеви езофагостоме</t>
  </si>
  <si>
    <t>Испирање осталих трајних катетра мокраћне бесике</t>
  </si>
  <si>
    <t>Уклањање катететера уростоме или уретралног катетера</t>
  </si>
  <si>
    <t>Интравенска постпроцедуална инфузија аналгетика</t>
  </si>
  <si>
    <t>Удружене здравсревене процедуре, дијатетика</t>
  </si>
  <si>
    <t>96021-00</t>
  </si>
  <si>
    <t>Процена самосталности</t>
  </si>
  <si>
    <t>Првентивно саветовање или подучавање</t>
  </si>
  <si>
    <t>Саветовање и подучавање о исхрани/ дневном уносу хране</t>
  </si>
  <si>
    <t>Интравенско давање фармаколошког средства, тромболитичко средство</t>
  </si>
  <si>
    <t>Интравенско давање фарамаколошког сресдтва , инсулин</t>
  </si>
  <si>
    <t>96206-06</t>
  </si>
  <si>
    <t>Неназначен начин давања фарм.средств. Инсулин</t>
  </si>
  <si>
    <t>Репарација ране на кожи и подкожном ткиву осталих области површинска</t>
  </si>
  <si>
    <t>Бипсија коже и поткожног ткива</t>
  </si>
  <si>
    <t>96206-02</t>
  </si>
  <si>
    <t>Неназначен начин давања фармаколошког сред.,антиинфективно средство</t>
  </si>
  <si>
    <t>Ултразвучни преглед дојке , билатерални</t>
  </si>
  <si>
    <t>Посатупак одржавања ендотрахеалне интубације (контрола правилне позиције) једно луменски тубус</t>
  </si>
  <si>
    <t>13706-03</t>
  </si>
  <si>
    <t>Трансфузија тромбоцита</t>
  </si>
  <si>
    <t>Удружене здравствене процедуре ,едукација о дијабетесу</t>
  </si>
  <si>
    <t>55292-00</t>
  </si>
  <si>
    <t>Ултразвучни дуплекс преглед хируршки обликване артериовенске фистуле или АВФ синтетске премоснице горњих екстремитета</t>
  </si>
  <si>
    <t>Информативни интервију соц.радника</t>
  </si>
  <si>
    <t>Интравенско давање фармаколошког средства, антидот</t>
  </si>
  <si>
    <t>009159</t>
  </si>
  <si>
    <t>Интраорална инцизија апсцеса</t>
  </si>
  <si>
    <t>Репарација ране на кожи и поткожном ткиву осталих области која уклјучује меко ткиво</t>
  </si>
  <si>
    <t>30035-00</t>
  </si>
  <si>
    <t>Репарација ране на кожи и поткожном ткиву лица или врата ,која уклјучује меко ткиво</t>
  </si>
  <si>
    <t>30068-00</t>
  </si>
  <si>
    <t>Одстрањење страног тела из меког ткива ,некласификовано на другом месту</t>
  </si>
  <si>
    <t>30216-01</t>
  </si>
  <si>
    <t>Аспирација апсцеса из коже и поткожног ткива</t>
  </si>
  <si>
    <t>30230-04</t>
  </si>
  <si>
    <t>Ексцизија лезије на кожи и поткожном ткиву прста шаке</t>
  </si>
  <si>
    <t>009214</t>
  </si>
  <si>
    <t>Површинска локална</t>
  </si>
  <si>
    <t>31230-04</t>
  </si>
  <si>
    <t>58500-00</t>
  </si>
  <si>
    <t>Радиографско снимање грудног коша</t>
  </si>
  <si>
    <t>58900-00</t>
  </si>
  <si>
    <t>Радиографско снимање абдомена</t>
  </si>
  <si>
    <t>90179-06</t>
  </si>
  <si>
    <t>Поступак одржавања трахеостоме</t>
  </si>
  <si>
    <t>96097-00</t>
  </si>
  <si>
    <t>Ентерална нутритивна подршка</t>
  </si>
  <si>
    <t>31205-01</t>
  </si>
  <si>
    <t>Ексцизија чира на кожи и поткожном ткиву</t>
  </si>
  <si>
    <t>31235-04</t>
  </si>
  <si>
    <t>Ексцизија лезија на кожи и поткожном ткиву стопала</t>
  </si>
  <si>
    <t>Ултразвучни дуплекс преглед вена доњих екстремитета ,двострано</t>
  </si>
  <si>
    <t>55248-01</t>
  </si>
  <si>
    <t>Ултразвучни дуплекс преглед артерија или бајпаса горњих екстремитета ,обострано</t>
  </si>
  <si>
    <t>30023-01</t>
  </si>
  <si>
    <t>Екцизијски дебридман меког ткивакоји захвата кост или хрскавицу</t>
  </si>
  <si>
    <t>Инцизија и дренажа апсцеса коже и поткожног ткива</t>
  </si>
  <si>
    <t>Ексцизија лезије на кожи и поткожном ткиву стопала</t>
  </si>
  <si>
    <t>Ригидна сигмоидоскопија са биопсијом</t>
  </si>
  <si>
    <t>Ексцизија лезије на кожи и поткожном ткиву ноге</t>
  </si>
  <si>
    <t>009183</t>
  </si>
  <si>
    <t>Уклањање конаца</t>
  </si>
  <si>
    <t>Инцизија идренажа хематома коже и поткожног ткива</t>
  </si>
  <si>
    <t>Абдоминална парацентеза</t>
  </si>
  <si>
    <t>Фибероптичка колоноскопија до хепат,флексуре</t>
  </si>
  <si>
    <t>55278-00</t>
  </si>
  <si>
    <t>Ултразвучни дуплекс преглед реналних и висц. Крвних судова</t>
  </si>
  <si>
    <t>Неки други начин давања фарм. Сред,-антиинф.сред.</t>
  </si>
  <si>
    <t>Ексцизија лезије на кожи и поткожном ткиву осталих области на глави</t>
  </si>
  <si>
    <t>31235-02</t>
  </si>
  <si>
    <t>Ексцизија лезије на кожи и поткожном ткиву шаке</t>
  </si>
  <si>
    <t>Обрада нокта на прсту прсту</t>
  </si>
  <si>
    <t>90568-02</t>
  </si>
  <si>
    <t>Инцизија меког ткива ,некласификована на другом месту</t>
  </si>
  <si>
    <t>Уклањање нокта на прсту шаке</t>
  </si>
  <si>
    <t>Примена осталих антитоксина</t>
  </si>
  <si>
    <t>Фибероптичка колоноскопија до хепатичке флексуре са полипектомијом</t>
  </si>
  <si>
    <t>Флексибилна фибероптичка езофагоскопија</t>
  </si>
  <si>
    <t>13942-02</t>
  </si>
  <si>
    <t>Оджавање уређаја за давање лека</t>
  </si>
  <si>
    <t>46516-00</t>
  </si>
  <si>
    <t>Обрада нокта на прсту шаке</t>
  </si>
  <si>
    <t>90575-00</t>
  </si>
  <si>
    <t>Ексцизија меког ткивас ,некласификовано на другом месту</t>
  </si>
  <si>
    <t>90582-01</t>
  </si>
  <si>
    <t>Ушивање тетиве ,некласификовано на другом месту</t>
  </si>
  <si>
    <t>96206-04</t>
  </si>
  <si>
    <t>Неназначен начин давања фарм. сред.-антидот</t>
  </si>
  <si>
    <t>Инфилтрациона анестезија</t>
  </si>
  <si>
    <t>Удружене здравствене процедуре,психологија</t>
  </si>
  <si>
    <t>30075-02</t>
  </si>
  <si>
    <t>Биопсија паратиреоидних жлезда</t>
  </si>
  <si>
    <t>30075-19</t>
  </si>
  <si>
    <t>Биопсија језика</t>
  </si>
  <si>
    <t>30075-23</t>
  </si>
  <si>
    <t>Биопсија усне шупљине</t>
  </si>
  <si>
    <t>30075-25</t>
  </si>
  <si>
    <t>Биопсија тонзила или аденоида</t>
  </si>
  <si>
    <t>30075-26</t>
  </si>
  <si>
    <t xml:space="preserve"> Биопсија у фаринксу</t>
  </si>
  <si>
    <t>30266-00</t>
  </si>
  <si>
    <t>Инцизија пљувачних жлезда</t>
  </si>
  <si>
    <t>30266-02</t>
  </si>
  <si>
    <t>Уклањање калкулуса из пљувачних жлезда или канала</t>
  </si>
  <si>
    <t>30278-00</t>
  </si>
  <si>
    <t>Лингвална френектомија</t>
  </si>
  <si>
    <t>31230-01</t>
  </si>
  <si>
    <t>Ексцизија лезије(а) на кожи и поткожном ткиву носа</t>
  </si>
  <si>
    <t>41506-00</t>
  </si>
  <si>
    <t>Ектрипација полипа спољашњег слушног ходника</t>
  </si>
  <si>
    <t>41626-00</t>
  </si>
  <si>
    <t>Миринготомија, једнострана</t>
  </si>
  <si>
    <t>41629-00</t>
  </si>
  <si>
    <t>Експлорација средњег ува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</si>
  <si>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</si>
  <si>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</si>
  <si>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</si>
  <si>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</si>
  <si>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41671-02</t>
  </si>
  <si>
    <t>Функционална септопластика</t>
  </si>
  <si>
    <t>41686-00</t>
  </si>
  <si>
    <t>Конхотомија носних шкољки,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</si>
  <si>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</si>
  <si>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</si>
  <si>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</si>
  <si>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</si>
  <si>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41737-03</t>
  </si>
  <si>
    <t>Етмоидектомија, обострана</t>
  </si>
  <si>
    <t>41789-00</t>
  </si>
  <si>
    <t>Тонзилектомија без аденоидектомије</t>
  </si>
  <si>
    <t>41789-01</t>
  </si>
  <si>
    <t>Тонзилектомија са аденоидектомијом</t>
  </si>
  <si>
    <t>41801-00</t>
  </si>
  <si>
    <t>Аденоидектомија без тонзилектомије</t>
  </si>
  <si>
    <t>41825-00</t>
  </si>
  <si>
    <t>Екстракција страног тела из једњака ригидним ендоскопом</t>
  </si>
  <si>
    <t>41849-00</t>
  </si>
  <si>
    <t>Ларингоскопија</t>
  </si>
  <si>
    <t>41852-00</t>
  </si>
  <si>
    <t>Ларингоскопија са уклањањем лезија0</t>
  </si>
  <si>
    <t>41881-00</t>
  </si>
  <si>
    <t>Отворена трахеостомија,привремена</t>
  </si>
  <si>
    <t>45659-00</t>
  </si>
  <si>
    <t xml:space="preserve"> Корекција клемпавог ува</t>
  </si>
  <si>
    <t>45665-02</t>
  </si>
  <si>
    <t>Клинаста ексцизија ува пуне дебљине</t>
  </si>
  <si>
    <t>30075-22</t>
  </si>
  <si>
    <t>Биопсија пљувачних жлезда и канала</t>
  </si>
  <si>
    <t>37435-00</t>
  </si>
  <si>
    <t>Пластика френулума(френулотомија)</t>
  </si>
  <si>
    <t>47738-00</t>
  </si>
  <si>
    <t>Затворена репозиција прелома носне кости</t>
  </si>
  <si>
    <t>30052-00</t>
  </si>
  <si>
    <t>Реконструкција повреде ране спољашњег ува</t>
  </si>
  <si>
    <t>30253-00</t>
  </si>
  <si>
    <t>Парцијална екцизија паротидне жлезде</t>
  </si>
  <si>
    <t>30473-03</t>
  </si>
  <si>
    <t>Езофагоскопија</t>
  </si>
  <si>
    <t>41881-01</t>
  </si>
  <si>
    <t>Отворена трахеостомија,стална</t>
  </si>
  <si>
    <t>90683-00</t>
  </si>
  <si>
    <t>Реконструкција зигоматичног лука</t>
  </si>
  <si>
    <t>30075-28</t>
  </si>
  <si>
    <t>Биопсија промене спољашњег ува</t>
  </si>
  <si>
    <t>30283-00</t>
  </si>
  <si>
    <t xml:space="preserve">Ексцизија цисте у устима </t>
  </si>
  <si>
    <t>31230-02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</si>
  <si>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</si>
  <si>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</si>
  <si>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</si>
  <si>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Екцизијски дебридман меког ткива</t>
  </si>
  <si>
    <t>Ексцизија лезије меког ткива некласификована на другом месту</t>
  </si>
  <si>
    <t>41692-00</t>
  </si>
  <si>
    <t>Субмукозна ресекција носних шкољки ,једнострана</t>
  </si>
  <si>
    <t>41816-00</t>
  </si>
  <si>
    <t>Ригидна езофагоскопија</t>
  </si>
  <si>
    <t>41889-01</t>
  </si>
  <si>
    <t>Бронхоскопија кроз вештачки отвор-артефицијалну стому</t>
  </si>
  <si>
    <t>45659-01</t>
  </si>
  <si>
    <t>Остале корекције деформитета екстерног ува</t>
  </si>
  <si>
    <t>30075-29</t>
  </si>
  <si>
    <t>Биопсија средњег ува</t>
  </si>
  <si>
    <t>Инцизија и дренажа хематома коже и подкожног ткива</t>
  </si>
  <si>
    <t>41527-00</t>
  </si>
  <si>
    <t>Мирингопластика трансмеатални приступ</t>
  </si>
  <si>
    <t>41881-02</t>
  </si>
  <si>
    <t>Ревизиа трахеостоме</t>
  </si>
  <si>
    <t>90141-01</t>
  </si>
  <si>
    <t>Ексцизија осталих лезија у устима</t>
  </si>
  <si>
    <t>Екцизија лимфног чвора врата</t>
  </si>
  <si>
    <t>41632-01</t>
  </si>
  <si>
    <t>Миринготомија са инсерцијом тубе ,обострана</t>
  </si>
  <si>
    <t>41674-00</t>
  </si>
  <si>
    <t>Каутеризација илидијаметрија носних шкољки</t>
  </si>
  <si>
    <t>41737-00</t>
  </si>
  <si>
    <t>Остале интраназалне процедуре у фронталном синусу</t>
  </si>
  <si>
    <t>41834-00</t>
  </si>
  <si>
    <t>Тотална ларингектомија</t>
  </si>
  <si>
    <t>90138-00</t>
  </si>
  <si>
    <t>Ексцизија лезија на пљувачој жлезди</t>
  </si>
  <si>
    <t>41692-01</t>
  </si>
  <si>
    <t>Субмукозна ресекција носних шкољки ,обострана</t>
  </si>
  <si>
    <t>Репарација ране на кожи и поткожном ткиву лица или врата, која укључује меко ткиво</t>
  </si>
  <si>
    <t>Уклањање страног тела из фаринкса без инцизије</t>
  </si>
  <si>
    <t>30032-00</t>
  </si>
  <si>
    <t>Репарација ране на кожи и поткожном ткиву лица или врата, површинска</t>
  </si>
  <si>
    <t>90144-00</t>
  </si>
  <si>
    <t>Ексцизија лезија на тонзилама и аденоидима</t>
  </si>
  <si>
    <t>90135-00</t>
  </si>
  <si>
    <t>Екцизија лезија на језику</t>
  </si>
  <si>
    <t>41761-00</t>
  </si>
  <si>
    <t>Преглед носне шупљине и или постназалног простора са биопсијом</t>
  </si>
  <si>
    <t>41864-00</t>
  </si>
  <si>
    <t>Микроларингоскопија са уклањањем лезија</t>
  </si>
  <si>
    <t>009179</t>
  </si>
  <si>
    <t>Ексцизија бенигних-малигних тумора коже са реконструкцијом дефекта</t>
  </si>
  <si>
    <t>45665-00</t>
  </si>
  <si>
    <t>30075-24</t>
  </si>
  <si>
    <t>Биопсија меког непца</t>
  </si>
  <si>
    <t>Уклањање страног тела из коже и подкожног ткива инцизијом</t>
  </si>
  <si>
    <t>Уклањање страног тела из коже и подкожног ткива без инцизије</t>
  </si>
  <si>
    <t>90146-00</t>
  </si>
  <si>
    <t>Остале процедуре на тонзилама или аденоидима</t>
  </si>
  <si>
    <t>30168-00</t>
  </si>
  <si>
    <t>Липектомија ,једна ексцизија</t>
  </si>
  <si>
    <t>30171-00</t>
  </si>
  <si>
    <t>Липектомија ,две или више еџцизија</t>
  </si>
  <si>
    <t>45660-00</t>
  </si>
  <si>
    <t xml:space="preserve">Реконструкција спољашњег ува </t>
  </si>
  <si>
    <t>Ексцизија лимфног чвора препоне</t>
  </si>
  <si>
    <t>41626-01</t>
  </si>
  <si>
    <t>Миринготомија,обострана</t>
  </si>
  <si>
    <t>41722-00</t>
  </si>
  <si>
    <t>Затварање ороантралне</t>
  </si>
  <si>
    <t xml:space="preserve">Ексцизија лезије на кожи и поткожном ткиву остали хобласти </t>
  </si>
  <si>
    <t>30286-00</t>
  </si>
  <si>
    <t>Ексцизија банхијалне цисте</t>
  </si>
  <si>
    <t>30052-03</t>
  </si>
  <si>
    <t>Репарација ране носа</t>
  </si>
  <si>
    <t>90142-02</t>
  </si>
  <si>
    <t>Остале репарације на увули</t>
  </si>
  <si>
    <t>41656-00</t>
  </si>
  <si>
    <t>Заустављање крварења из задњег дела носа тампонадом и-иликаутеризацијом</t>
  </si>
  <si>
    <t>30052-02</t>
  </si>
  <si>
    <t>Репарација ране на усни</t>
  </si>
  <si>
    <t>41764-04</t>
  </si>
  <si>
    <t>Трахеоскопија кроз вештачки отвор -артефицијалну стому</t>
  </si>
  <si>
    <t>41653-00</t>
  </si>
  <si>
    <t>Преглед носне шупљине или пост назалног простора</t>
  </si>
  <si>
    <t>90145-00</t>
  </si>
  <si>
    <t>Остале репарације тонзила</t>
  </si>
  <si>
    <t>90143-02</t>
  </si>
  <si>
    <t>Остале процедуре на увули</t>
  </si>
  <si>
    <t>416653-01</t>
  </si>
  <si>
    <t>Остале дијагностичке процедуре у носу</t>
  </si>
  <si>
    <t>41822-00</t>
  </si>
  <si>
    <t>Ригидна езофагоскопија са биопсијом</t>
  </si>
  <si>
    <t>41653-01</t>
  </si>
  <si>
    <t>U8188706</t>
  </si>
  <si>
    <t>Каутеризација проширених вена носног кавума</t>
  </si>
  <si>
    <t>30256-00</t>
  </si>
  <si>
    <t>Ексцизија субмандибуларнр жлезде</t>
  </si>
  <si>
    <t>92087-00</t>
  </si>
  <si>
    <t>Уклањање страног тела из уста без инцизије</t>
  </si>
  <si>
    <t>30075-03</t>
  </si>
  <si>
    <t>Отворена биопсија тироидне жлезде</t>
  </si>
  <si>
    <t>11312-00</t>
  </si>
  <si>
    <t>Аудиометрија, ваздушна и коштана спроводљивост, стандардна техника</t>
  </si>
  <si>
    <t>11336-00</t>
  </si>
  <si>
    <t>Битермални калорички тест чула за равнотежу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</si>
  <si>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</si>
  <si>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</si>
  <si>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</si>
  <si>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</si>
  <si>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</si>
  <si>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</si>
  <si>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</si>
  <si>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</si>
  <si>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</si>
  <si>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</si>
  <si>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U8183601</t>
  </si>
  <si>
    <t>Процентуални губитак слуха по Фаулеру (Фоwлер)</t>
  </si>
  <si>
    <t>U8184504</t>
  </si>
  <si>
    <t>Вестибулоспинални тестови - Ромбергов (Ромберг), „паст поинтинг“</t>
  </si>
  <si>
    <t>Аспирација секрета из носа методом по Прецу (Проетз)</t>
  </si>
  <si>
    <t>90111-00</t>
  </si>
  <si>
    <t>Остале процедуре на спољашњем уву</t>
  </si>
  <si>
    <t>92031-00</t>
  </si>
  <si>
    <t>Детампонада носа</t>
  </si>
  <si>
    <t>92046-00</t>
  </si>
  <si>
    <t xml:space="preserve">Замена каниле за трахеостомију </t>
  </si>
  <si>
    <t xml:space="preserve">Инфилтрација локалног анестетика, АСА 19 </t>
  </si>
  <si>
    <t>96068-00</t>
  </si>
  <si>
    <t xml:space="preserve"> Саветовање или подучавање о губитку слуха или поремаћајима слуха </t>
  </si>
  <si>
    <t>96215-00</t>
  </si>
  <si>
    <t>Инцизија и дренажа лезија у усној шупљини</t>
  </si>
  <si>
    <t>97213-00</t>
  </si>
  <si>
    <t>Лечење акутне пародонталне инфекције</t>
  </si>
  <si>
    <t>120018</t>
  </si>
  <si>
    <t>Калоријски тест</t>
  </si>
  <si>
    <t>Интравенско давање фарм.средства ,електролит</t>
  </si>
  <si>
    <t>Интравенско давање фарм средства,друго и некласификовано фарм.сред.</t>
  </si>
  <si>
    <t xml:space="preserve">Испирање катетера, некласификовано на другом месту </t>
  </si>
  <si>
    <t>Субкутано давање фарамаколошког средства, тромболитичко средство</t>
  </si>
  <si>
    <t>Субкутано давање фарамаколошког средства, инсулин</t>
  </si>
  <si>
    <t>Хемостаза епистаксе задњом тампонадом и/или каутеризацијом</t>
  </si>
  <si>
    <t>90142-01</t>
  </si>
  <si>
    <t>Остале репарације на непцу</t>
  </si>
  <si>
    <t>92030-00</t>
  </si>
  <si>
    <t>Ретампонада</t>
  </si>
  <si>
    <t>92032-00</t>
  </si>
  <si>
    <t>Уклањање страног тела из гркљана без инцизије</t>
  </si>
  <si>
    <t>90140-00</t>
  </si>
  <si>
    <t>Остале процедуре на пљувачним жлездама или каналима</t>
  </si>
  <si>
    <t xml:space="preserve">Орална нутритивна подршка </t>
  </si>
  <si>
    <t>92519-19</t>
  </si>
  <si>
    <t>Интравенска регионална анестезија АСА 19</t>
  </si>
  <si>
    <t>Увежбавање вештине говора</t>
  </si>
  <si>
    <t>Фонијатријске вежбе -вежбе дисања</t>
  </si>
  <si>
    <t>Психосопцијална процена</t>
  </si>
  <si>
    <t>90179-02</t>
  </si>
  <si>
    <t>Назотрахеална интубација</t>
  </si>
  <si>
    <t>30216-00</t>
  </si>
  <si>
    <t>Аспирација хематома из коже и поткожног ткива</t>
  </si>
  <si>
    <t>Ексцизија лезије на кожи и поткожном ткиву осталихобласти на глави</t>
  </si>
  <si>
    <t>Одстрањивање страногфб тела носа</t>
  </si>
  <si>
    <t>90136-00</t>
  </si>
  <si>
    <t>Остале репарације језика</t>
  </si>
  <si>
    <t>Инфилтрација локалног анестетика АСА-19</t>
  </si>
  <si>
    <t>90119-00</t>
  </si>
  <si>
    <t>Отоскопија</t>
  </si>
  <si>
    <t>96213-00</t>
  </si>
  <si>
    <t>Социотераписки рад са члановима породице и ли колективом</t>
  </si>
  <si>
    <t>Интрамускуларно давање фармак.средствс,антинеопластично стредство</t>
  </si>
  <si>
    <t>009127</t>
  </si>
  <si>
    <t>Вађење зуба</t>
  </si>
  <si>
    <t>009166</t>
  </si>
  <si>
    <t xml:space="preserve">Репозицијалуксиране доње </t>
  </si>
  <si>
    <t>Реконструкција ране спољашњег ува</t>
  </si>
  <si>
    <t>90563-00</t>
  </si>
  <si>
    <t xml:space="preserve">Аспирација меког ткива </t>
  </si>
  <si>
    <t>Остале процене консултације и евалуације</t>
  </si>
  <si>
    <t>009129</t>
  </si>
  <si>
    <t>Хирушко вађење зуба</t>
  </si>
  <si>
    <t>41674-01</t>
  </si>
  <si>
    <t>Каутеризација или дијатермија носне преграде</t>
  </si>
  <si>
    <t>Остале процене ,консултације или евалуације</t>
  </si>
  <si>
    <t>009161</t>
  </si>
  <si>
    <t>Заустављање крварења хирушким путем</t>
  </si>
  <si>
    <t>Остале аспирације из коже и поткожног ткива</t>
  </si>
  <si>
    <t>Одстрањење странога тела из меког ткива, некласификовано на другом месту</t>
  </si>
  <si>
    <t>30235-00</t>
  </si>
  <si>
    <t>Репарација руптурираног мишића, некласификована на другом месту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</si>
  <si>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</si>
  <si>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</si>
  <si>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</si>
  <si>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</si>
  <si>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</t>
  </si>
  <si>
    <t>Отворена репозиција прелома фемура са унутрашњом фиксацијом</t>
  </si>
  <si>
    <t>47585-00</t>
  </si>
  <si>
    <t>Отворена репозиција и унутрашња фиксација прелома пателе</t>
  </si>
  <si>
    <t>47927-01</t>
  </si>
  <si>
    <t xml:space="preserve">Одстрањење средства за имобилизацију </t>
  </si>
  <si>
    <t>49315-00</t>
  </si>
  <si>
    <t>Хемиартропластика зглоба кука једне стране са биполарном ендопротезом</t>
  </si>
  <si>
    <t>49318-00</t>
  </si>
  <si>
    <t xml:space="preserve">Потпуна артропластика зглоба кука,једнострана </t>
  </si>
  <si>
    <t>47399-01</t>
  </si>
  <si>
    <t>Отворена репозиција олекраниума са унутрашњом фиксацијом</t>
  </si>
  <si>
    <t>47930-01</t>
  </si>
  <si>
    <t>Одстрањење плоче или интрамедуларног клина</t>
  </si>
  <si>
    <t>Обрада коже и подкожног ткива са ексцизијом</t>
  </si>
  <si>
    <t>Ексцизијски дебридман меког ткива који захвата кост или хрскавицу</t>
  </si>
  <si>
    <t>Екцизија лезије на кожи и подкожном ткиву осталих области</t>
  </si>
  <si>
    <t>39331-01</t>
  </si>
  <si>
    <t>Декомпресија нерва медијануса код синдрома карпалног канала</t>
  </si>
  <si>
    <t>47600-01</t>
  </si>
  <si>
    <t>Отворена репозиција прелома скочног зглоба са унутрашњом фиксацијом синдесмозе ,фибуле или малеолуса</t>
  </si>
  <si>
    <t>Аспирација хематома из коже и подкожног ткива</t>
  </si>
  <si>
    <t>Ексцизија лезије на кожи и подкожном ткиву шаке</t>
  </si>
  <si>
    <t>47916-00</t>
  </si>
  <si>
    <t>Парцијална ресекција ураслог нокта на прсту стопала</t>
  </si>
  <si>
    <t>90548-00</t>
  </si>
  <si>
    <t>Остали пластично -хируршки поступци на шаци</t>
  </si>
  <si>
    <t>Ушивање тетиве,некласификовано на другом месту</t>
  </si>
  <si>
    <t>47531-00</t>
  </si>
  <si>
    <t>Затворена репозиција прелома фемура са унутрашњом фиксацијом</t>
  </si>
  <si>
    <t>48906-00</t>
  </si>
  <si>
    <t>Репарација ротаторне манжете</t>
  </si>
  <si>
    <t>49100-01</t>
  </si>
  <si>
    <t>Одстрањење слободних лабавих зглобних тела лакта</t>
  </si>
  <si>
    <t>49312-00</t>
  </si>
  <si>
    <t>Ресекциона артопластика зглоба кука</t>
  </si>
  <si>
    <t>49324-00</t>
  </si>
  <si>
    <t>Ревизиа потпуне артопластике кука</t>
  </si>
  <si>
    <t>49833-00</t>
  </si>
  <si>
    <t>Испрацвљање халусвалвуса остеотомио прве метатарзалне кости једнострано</t>
  </si>
  <si>
    <t>90533-00</t>
  </si>
  <si>
    <t>Остале репарације рамена</t>
  </si>
  <si>
    <t>90598-00</t>
  </si>
  <si>
    <t>Остале репарације колена</t>
  </si>
  <si>
    <t>47393-00</t>
  </si>
  <si>
    <t>Отворена репозиција прелома тела радијуса и улне</t>
  </si>
  <si>
    <t>30225-00</t>
  </si>
  <si>
    <t>Поновна инсерција дрена за дренажу апсцеса меког ткива</t>
  </si>
  <si>
    <t xml:space="preserve">Ампутација изнад линије колена </t>
  </si>
  <si>
    <t>47566-03</t>
  </si>
  <si>
    <t>Отворена репзиција унутарзглобног прелома тела тибије са унутрашњом фиксацијом</t>
  </si>
  <si>
    <t>Унутрашња фиксација прелома пателе</t>
  </si>
  <si>
    <t>Отворена репозиција прелома скочног зглоба са унутрашњом фиксацијом размакнућа фибуле или малеолуса</t>
  </si>
  <si>
    <t>47930-00</t>
  </si>
  <si>
    <t>Одстрањење плоче шипке или клина некласификовано на другом месту</t>
  </si>
  <si>
    <t>49558-00</t>
  </si>
  <si>
    <t>Антроскопска тоалета зглоба колена</t>
  </si>
  <si>
    <t>Екцизија велике бурсе</t>
  </si>
  <si>
    <t>47342-00</t>
  </si>
  <si>
    <t>Отворена репозиција прелома метакарпуса</t>
  </si>
  <si>
    <t>47960-00</t>
  </si>
  <si>
    <t>Субкутана тенотомија,некласификована на другом месту</t>
  </si>
  <si>
    <t>49806-00</t>
  </si>
  <si>
    <t>Субкутана тенотомија у подручју стопала</t>
  </si>
  <si>
    <t>37008-01</t>
  </si>
  <si>
    <t>Цистотомија</t>
  </si>
  <si>
    <t>49518-00</t>
  </si>
  <si>
    <t>Потпуна артроплкастика колена,једнострана</t>
  </si>
  <si>
    <t>47384-01</t>
  </si>
  <si>
    <t>Отворена репозиција прелома тела улне</t>
  </si>
  <si>
    <t>47393-01</t>
  </si>
  <si>
    <t>Отворена репозиција прелома тела радијуса и улне са унутрашњом фик.</t>
  </si>
  <si>
    <t>50130-00</t>
  </si>
  <si>
    <t>Примена сполјашњег фиксатора ,некласификована на другом месту</t>
  </si>
  <si>
    <t>44328-00</t>
  </si>
  <si>
    <t>Ампутација кроз подлактицу</t>
  </si>
  <si>
    <t>49712-00</t>
  </si>
  <si>
    <t>Артродеза скочног зглоба</t>
  </si>
  <si>
    <t>49539-01</t>
  </si>
  <si>
    <t>Реконструкција колена</t>
  </si>
  <si>
    <t>47566-01</t>
  </si>
  <si>
    <t>Отворена репозиција прелома тела тибије са унутрашњом фиксацијом</t>
  </si>
  <si>
    <t>47927-00</t>
  </si>
  <si>
    <t>Одстрањење клина завртња или зице ,неклас. На другом месту</t>
  </si>
  <si>
    <t>Уклањање круста, покрова була или некротичних наслага</t>
  </si>
  <si>
    <t xml:space="preserve">Информативни интервију социјалног радника </t>
  </si>
  <si>
    <t>Удружене здравствене процедуре, социјални рад</t>
  </si>
  <si>
    <t>47009-00</t>
  </si>
  <si>
    <t>Затворена репозиција ишчашења рамена</t>
  </si>
  <si>
    <t>47018-00</t>
  </si>
  <si>
    <t>Затворена репозиција ишчашења лакта</t>
  </si>
  <si>
    <t>47036-00</t>
  </si>
  <si>
    <t>Затворена репозиција ишчашења интерфаленгеалног зглоба шаке</t>
  </si>
  <si>
    <t>47057-00</t>
  </si>
  <si>
    <t>Затворена репозиција ишчашења пателе</t>
  </si>
  <si>
    <t>47063-00</t>
  </si>
  <si>
    <t>Затворена репозиција ишчашења скочног зглоба</t>
  </si>
  <si>
    <t>47300-00</t>
  </si>
  <si>
    <t>Затворена репозиција прелома дисталног чланка прста на руци</t>
  </si>
  <si>
    <t>47312-00</t>
  </si>
  <si>
    <t>Затворена репозиција прелома средњег чланка прста на руци</t>
  </si>
  <si>
    <t>47315-00</t>
  </si>
  <si>
    <t>Затворена репозиција унутарзглобног прелома средњег чланка прста на руци</t>
  </si>
  <si>
    <t>47324-00</t>
  </si>
  <si>
    <t xml:space="preserve"> Затворена репозиција прелома проксималног чланка прста на руци</t>
  </si>
  <si>
    <t>47327-00</t>
  </si>
  <si>
    <t xml:space="preserve"> Затворена репозиција унутар зглобног прелома проксималног чланка прста на руци</t>
  </si>
  <si>
    <t>47336-00</t>
  </si>
  <si>
    <t>Затворена репозиција прелома метакарпуса</t>
  </si>
  <si>
    <t>47354-00</t>
  </si>
  <si>
    <t>Затворена репозиција прелома скафоидне кости</t>
  </si>
  <si>
    <t>47363-00</t>
  </si>
  <si>
    <t>Затворена репозиција прелома дисталног дела радијуса</t>
  </si>
  <si>
    <t>47363-01</t>
  </si>
  <si>
    <t>Затворена репозиција прелома дисталног дела улне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</si>
  <si>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</si>
  <si>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</si>
  <si>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</si>
  <si>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</si>
  <si>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47390-00</t>
  </si>
  <si>
    <t xml:space="preserve">Затворена репозиција прелома тела радијуса и улне </t>
  </si>
  <si>
    <t>47396-00</t>
  </si>
  <si>
    <t>Затворена репозиција прелома олекранона</t>
  </si>
  <si>
    <t>47405-00</t>
  </si>
  <si>
    <t>Затворена репозиција прелома главе или врата радијуса</t>
  </si>
  <si>
    <t>47426-00</t>
  </si>
  <si>
    <t>Затворена репозиција прелома проксималног дела хумеруса</t>
  </si>
  <si>
    <t>47447-00</t>
  </si>
  <si>
    <t xml:space="preserve"> Затворена репозиција прелома кључне кости</t>
  </si>
  <si>
    <t>47456-00</t>
  </si>
  <si>
    <t>Затворена репозиција прелома дисталног дела хумеруса</t>
  </si>
  <si>
    <t>47462-00</t>
  </si>
  <si>
    <t>47516-01</t>
  </si>
  <si>
    <t>Затворена репозиција прелома фемура</t>
  </si>
  <si>
    <t>47546-00</t>
  </si>
  <si>
    <t>Затворена репозиција прелома тела тибије</t>
  </si>
  <si>
    <t>47555-00</t>
  </si>
  <si>
    <t>Затворена репозиција прелома медијално латералног кондила тибије</t>
  </si>
  <si>
    <t>47564-00</t>
  </si>
  <si>
    <t>Затворена репозиција прелома тела  тибије</t>
  </si>
  <si>
    <t>47576-00</t>
  </si>
  <si>
    <t>47579-00</t>
  </si>
  <si>
    <t>Затворена репозиција прелома скочног зглоба</t>
  </si>
  <si>
    <t>47597-00</t>
  </si>
  <si>
    <t>Затворена репозиција прелома скочног зглоба са унутрашњом фиксацијом две или више синдесмозе, фибуле или малеолуса</t>
  </si>
  <si>
    <t>47606-00</t>
  </si>
  <si>
    <t xml:space="preserve">Имобилизација репозиција прелома талуса </t>
  </si>
  <si>
    <t>47609-00</t>
  </si>
  <si>
    <t>Затворена репозиција зглобног прелома петне кости</t>
  </si>
  <si>
    <t>47663-00</t>
  </si>
  <si>
    <t>Одстрањење клина, завртња или жице из кости</t>
  </si>
  <si>
    <t>47948-00</t>
  </si>
  <si>
    <t>Одстрањивање средстава за имобилизацију</t>
  </si>
  <si>
    <t>49721-00</t>
  </si>
  <si>
    <t>Исправљање halux valgus-a остеотомијом прве метатарзалне кости,једнострано</t>
  </si>
  <si>
    <t>50124-00</t>
  </si>
  <si>
    <t>Аспирација зглоба или неке друге синовијске течности</t>
  </si>
  <si>
    <t>50124-01</t>
  </si>
  <si>
    <t>Ињекција у зглоб или неку другу синовијску шупљину,некласификовано на другом месту</t>
  </si>
  <si>
    <t>55844-00</t>
  </si>
  <si>
    <t>Ултразвучни преглед коже и подкожног ткива</t>
  </si>
  <si>
    <t>Примена тетанусног серума</t>
  </si>
  <si>
    <t>96071-00</t>
  </si>
  <si>
    <t>Саветовање или подучавање о помагалима или уређајима за прилагођавање</t>
  </si>
  <si>
    <t>96091-00</t>
  </si>
  <si>
    <t xml:space="preserve">Израда уређаја или опреме за помоћ или прилагођавање </t>
  </si>
  <si>
    <t>Интрамускуларно давање фармаколошког средства, друго и неназначено</t>
  </si>
  <si>
    <t>Интравенско давање фармаколошког средства, храњљива супстанца</t>
  </si>
  <si>
    <t>Интравенско давање фарм.средства ,друго и некласификовано фарм.средство</t>
  </si>
  <si>
    <t>Субкутано давање фарм. Средства ,тромболитичко средство</t>
  </si>
  <si>
    <t>Замена сталног уринарног катетера кроз уретру ендоскопски</t>
  </si>
  <si>
    <t>47024-00</t>
  </si>
  <si>
    <t>Затворена репозиција ишчашења проксималног  радио-улнарног зглоба</t>
  </si>
  <si>
    <t>47303-00</t>
  </si>
  <si>
    <t>Затворена репозиција унутар зглобног прелома дисталног чланка прста на руци</t>
  </si>
  <si>
    <t>47348-00</t>
  </si>
  <si>
    <t>Затворена трепозиција прелома карпуса</t>
  </si>
  <si>
    <t>Неки други начин давања фарм.средства,анти-инфективно</t>
  </si>
  <si>
    <t>Неназначен начин давања фарм.средства,друго и некласификовано фарм.средство</t>
  </si>
  <si>
    <t>55828-00</t>
  </si>
  <si>
    <t>Ултразвучни преглед колена</t>
  </si>
  <si>
    <t>Уклањање катетера утеростома или уретралног катетера</t>
  </si>
  <si>
    <t>Интравенско давање фарм.сред.инсулин</t>
  </si>
  <si>
    <t>Субкутано давање фарм.сред.инсулин</t>
  </si>
  <si>
    <t>46420-00</t>
  </si>
  <si>
    <t>Примарна репарација тетиве екстензора шаке</t>
  </si>
  <si>
    <t>46426-00</t>
  </si>
  <si>
    <t>Примарна репарација тетиве флексора шаке,проксимално од фиброзне овојнице тетива флексора прстију(у нивоу метакарпалних главица ,а1 пули)</t>
  </si>
  <si>
    <t>46465-00</t>
  </si>
  <si>
    <t>Ампутација прста</t>
  </si>
  <si>
    <t>Ревизија ампутационог патрљка на шаци или прсту</t>
  </si>
  <si>
    <t>46494-00</t>
  </si>
  <si>
    <t>Ексцизија ганглиома шаке</t>
  </si>
  <si>
    <t>47003-00</t>
  </si>
  <si>
    <t>Затворена репозиција ишчашења кључне кости</t>
  </si>
  <si>
    <t>47492-00</t>
  </si>
  <si>
    <t>Имобилизација прелома ацетабулума</t>
  </si>
  <si>
    <t>55804-00</t>
  </si>
  <si>
    <t>Ултразвучни преглед подлактице или лакта</t>
  </si>
  <si>
    <t>55808-00</t>
  </si>
  <si>
    <t>Ултразвучни преглед рамена или надлактице</t>
  </si>
  <si>
    <t>55836-00</t>
  </si>
  <si>
    <t>Ултразвучни преглед глежња или стопала</t>
  </si>
  <si>
    <t>Интрамускуларно давање фарм.средства,антинеопластично средст.</t>
  </si>
  <si>
    <t>Испурање назогастричне сонде</t>
  </si>
  <si>
    <t>47042-00</t>
  </si>
  <si>
    <t>Затворена репозиција ишћашења метакарпофаленгеалног зглоба</t>
  </si>
  <si>
    <t>47054-00</t>
  </si>
  <si>
    <t>Затворена репозиција ишћашења зглоба колена</t>
  </si>
  <si>
    <t>47069-00</t>
  </si>
  <si>
    <t>Затворена репозиција ишћашења прста на нози</t>
  </si>
  <si>
    <t>47360-00</t>
  </si>
  <si>
    <t>Имобилизација прелома дисталног дела радијуса</t>
  </si>
  <si>
    <t>47609-04</t>
  </si>
  <si>
    <t>Затворена репозиција ишћашења талуса</t>
  </si>
  <si>
    <t>47612-00</t>
  </si>
  <si>
    <t>Затворена репозиција унатарзалног прелома петне кости</t>
  </si>
  <si>
    <t>55800-00</t>
  </si>
  <si>
    <t>Ултразвучни преглед шаке или ручног зглоба</t>
  </si>
  <si>
    <t>55832-00</t>
  </si>
  <si>
    <t>Ултразвучни преглед подколенице</t>
  </si>
  <si>
    <t>96094-00</t>
  </si>
  <si>
    <t xml:space="preserve">Уклањање помагала или уређаја за прилагођавање </t>
  </si>
  <si>
    <t>Неки други начин давања фарм.средства,електролит</t>
  </si>
  <si>
    <t>Неозначен начин давања средства ,антиинфективно средство</t>
  </si>
  <si>
    <t>36800-03</t>
  </si>
  <si>
    <t>Уклањање сталног уринарног катетера</t>
  </si>
  <si>
    <t>Перкутана цистотомија(цистостомија)</t>
  </si>
  <si>
    <t>Орално давање фарм.средства -електролит</t>
  </si>
  <si>
    <t xml:space="preserve"> Орално давање фарм .средст.,стероид сублингвално</t>
  </si>
  <si>
    <t>30107-00</t>
  </si>
  <si>
    <t>Ексцизија ганглиона ,некласиф. на другом месту</t>
  </si>
  <si>
    <t>46363-00</t>
  </si>
  <si>
    <t>Опуштање тетивне овојнице шаке</t>
  </si>
  <si>
    <t>46456-00</t>
  </si>
  <si>
    <t>Перкутана тенотомија прста на руци</t>
  </si>
  <si>
    <t>Затворена репозиција прелома дисталног дела</t>
  </si>
  <si>
    <t>Одстрањење клина, завртња или жице из фемура</t>
  </si>
  <si>
    <t>47954-00</t>
  </si>
  <si>
    <t>Репарација тетиве ,некласиф. на другом месту</t>
  </si>
  <si>
    <t>Субкутана тенотомија, некласиф.на другом месту</t>
  </si>
  <si>
    <t>49848-00</t>
  </si>
  <si>
    <t>Исправљање чекићастог прста на нози</t>
  </si>
  <si>
    <t>90544-00</t>
  </si>
  <si>
    <t>Пресецање адхезија шаке</t>
  </si>
  <si>
    <t>Инцизија меког ткива ,некласиф. На другом месту</t>
  </si>
  <si>
    <t>Уклањање венског катетера</t>
  </si>
  <si>
    <t>47048-00</t>
  </si>
  <si>
    <t>Затворена репозиција исчашења зглоба кука</t>
  </si>
  <si>
    <t>47516-00</t>
  </si>
  <si>
    <t>Тракција због прелома</t>
  </si>
  <si>
    <t>Узимање матерјала са коже и видљивих слузокожа за микробиолошки  и цитолошки преглед</t>
  </si>
  <si>
    <t>30114-00</t>
  </si>
  <si>
    <t>Ексцизија бекерове цисте</t>
  </si>
  <si>
    <t>Имобилизација прелома фибуле</t>
  </si>
  <si>
    <t>47636-00</t>
  </si>
  <si>
    <t>Затворена репозиција прелома метатарзуса</t>
  </si>
  <si>
    <t>Одстрањење клина,завртња или жице,некласификовано на другом месту</t>
  </si>
  <si>
    <t>Одстрањење плоче,шипке или клина,некласификовано на другом месту</t>
  </si>
  <si>
    <t>49100-02</t>
  </si>
  <si>
    <t>Ослобађање контрактуре</t>
  </si>
  <si>
    <t>90568-01</t>
  </si>
  <si>
    <t>Инцизијабурзе,некласификована на другом месту</t>
  </si>
  <si>
    <t>46432-00</t>
  </si>
  <si>
    <t>Примарна репарација тетиве флексора шаке</t>
  </si>
  <si>
    <t>49718-01</t>
  </si>
  <si>
    <t>Репарација Ахилове тетиве</t>
  </si>
  <si>
    <t>Ушивање мишића или фасције ,некласификовано на другом месту</t>
  </si>
  <si>
    <t>Субкутано давање фарм.сред.антиинфективно сред.</t>
  </si>
  <si>
    <t>47495-00</t>
  </si>
  <si>
    <t>Тракција због прелома ацетабулума</t>
  </si>
  <si>
    <t>Интравенска постпроцедурална инфузија аналгетика</t>
  </si>
  <si>
    <t>Субкутано давање фармаколошког сред. Инсулин</t>
  </si>
  <si>
    <t>47333-01</t>
  </si>
  <si>
    <t>Отворена репозиција унутарзглобног прелома проксималног чланка прста на руци</t>
  </si>
  <si>
    <t>96205-06</t>
  </si>
  <si>
    <t>Неки други начин давања фармак. средства, инсулин</t>
  </si>
  <si>
    <t>90531-00</t>
  </si>
  <si>
    <t>Тракција ,некласификована на другом месту</t>
  </si>
  <si>
    <t>47564-01</t>
  </si>
  <si>
    <t>Затворена репозиција фрактуре фибуле</t>
  </si>
  <si>
    <t>34106-02</t>
  </si>
  <si>
    <t>Експлорација улнарне артерије</t>
  </si>
  <si>
    <t>47567-00</t>
  </si>
  <si>
    <t>Затворена репозиција унутар зглобног прелома тибије</t>
  </si>
  <si>
    <t>90580-00</t>
  </si>
  <si>
    <t>Дебридман места отвореног прелома</t>
  </si>
  <si>
    <t>46366-00</t>
  </si>
  <si>
    <t>Субкутана фасциотомија због дипитренове</t>
  </si>
  <si>
    <t>47609-02</t>
  </si>
  <si>
    <t>Затворена репозиција талуса</t>
  </si>
  <si>
    <t>33815-03</t>
  </si>
  <si>
    <t>Директно затварање улнарне артерије</t>
  </si>
  <si>
    <t>90406-00</t>
  </si>
  <si>
    <t>Остале процедуре на мушким полним органима</t>
  </si>
  <si>
    <t xml:space="preserve">Удружене здравствене процедуре, психологија </t>
  </si>
  <si>
    <t>Остале процене консултације или  евалуације</t>
  </si>
  <si>
    <t>Ситуационо ,професионално саветовање или подучавање</t>
  </si>
  <si>
    <t>Ментална -бихејвиорална процена</t>
  </si>
  <si>
    <t>Неки други начин давања фармак. средства,стероид</t>
  </si>
  <si>
    <t>50309-00</t>
  </si>
  <si>
    <t>Прилагођавање прстена фиксатора кости или сличног уређаја</t>
  </si>
  <si>
    <t>Екцизијски дебридман меког ткива који захвата кост или хрскавицу</t>
  </si>
  <si>
    <t>47672-00</t>
  </si>
  <si>
    <t>Затворена репозиција прелома чланка прста на нози ,осим палца на нози</t>
  </si>
  <si>
    <t>47933-01</t>
  </si>
  <si>
    <t>Аблација егзостозе ,кости стопала</t>
  </si>
  <si>
    <t>49569-00</t>
  </si>
  <si>
    <t>Квадрицепс пластика колена</t>
  </si>
  <si>
    <t>Специјалистички преглед први -доцента и примаријуса</t>
  </si>
  <si>
    <t>Специјалистички преглед контролни -доцента и примаријуса</t>
  </si>
  <si>
    <t>Испитивање отоакустићке емисије изазване кликом(ТЕОАЕ)</t>
  </si>
  <si>
    <t>11500-00</t>
  </si>
  <si>
    <t>Бронхоспирометрија</t>
  </si>
  <si>
    <t>12000-00</t>
  </si>
  <si>
    <t>Тест кожне осетљивости са&lt; 20 алергената</t>
  </si>
  <si>
    <t>12003-00</t>
  </si>
  <si>
    <t>Тест кожне осетљивости са &gt;20 алергената</t>
  </si>
  <si>
    <t xml:space="preserve">Остале терапије обогаћивања кисеоником </t>
  </si>
  <si>
    <t>Саветовање или подучавање о исхрани /дневном уносу хране</t>
  </si>
  <si>
    <t>Саветованје или подучаванје о одржавању здравља и опоравку</t>
  </si>
  <si>
    <t>Плаирање брауниле</t>
  </si>
  <si>
    <t>11713-00</t>
  </si>
  <si>
    <t>Снимање просечног сигнала ЕКГ-а</t>
  </si>
  <si>
    <t>Узимање материјала са коже и видљивих слузокожа за микробио.бактерилошки и цитолошки преглед</t>
  </si>
  <si>
    <t>Вађење крви у дијагностићке сврхе</t>
  </si>
  <si>
    <t>270105</t>
  </si>
  <si>
    <t>Израда дијетопрофилаксе /дијетотерапија за појединца први долазак</t>
  </si>
  <si>
    <t>Аспирација секрета из носа методом по Precu(Proetz)</t>
  </si>
  <si>
    <t>Интрамускуларно давање фарм.средс.,друго и неозначено фарм. сред.</t>
  </si>
  <si>
    <t>Орално давање фарм.средст.,антиинфективно средство</t>
  </si>
  <si>
    <t>Орално давање фармакол.средства,електролит</t>
  </si>
  <si>
    <t>Преглед очног дна</t>
  </si>
  <si>
    <t>11600-03</t>
  </si>
  <si>
    <t>Праћење системског артеријског притиска</t>
  </si>
  <si>
    <t>Мерење периферне температуре на прсту</t>
  </si>
  <si>
    <t>13939-02</t>
  </si>
  <si>
    <t>Одржавање уређаја за васкуларни приступ</t>
  </si>
  <si>
    <t>Одржавање уређаја за давање лека</t>
  </si>
  <si>
    <t>Саветовање или информисање пацијената о примени прописаног лека</t>
  </si>
  <si>
    <t>Саветовање или информисање медицинског особља о леку (начин деловања,индикације,упозорења,контраиндикације,интеракције,режим издавања,доступност)</t>
  </si>
  <si>
    <t>241024</t>
  </si>
  <si>
    <t>Консултација са лекарима везана за фармакотерапију(услугу обавља споецијалиста)</t>
  </si>
  <si>
    <t xml:space="preserve">Прилагођавање дозе лека на основу лабораторијских параметара(биохемијски параметри,ниво лека у крви,стање пацијента(услугу обавља </t>
  </si>
  <si>
    <t>241027</t>
  </si>
  <si>
    <t>Праћење терапијског деловања лека(услугу обавља специјалиста)</t>
  </si>
  <si>
    <t>241028</t>
  </si>
  <si>
    <t>Праћење потенцијално нежељене реакције пацијента на лек</t>
  </si>
  <si>
    <t>260078</t>
  </si>
  <si>
    <t>Тумачење резултата лабораторијског испитивања по узорку</t>
  </si>
  <si>
    <t>270101</t>
  </si>
  <si>
    <t>Антропометријска мерења код испитивања ухрањености појединца</t>
  </si>
  <si>
    <t>270102</t>
  </si>
  <si>
    <t>Одређивање антропометријских индекса код испитивања ухрањености</t>
  </si>
  <si>
    <t>270103</t>
  </si>
  <si>
    <t>Оцена резултата биохемијских показатеља крви и урина ,оцена</t>
  </si>
  <si>
    <t>270104</t>
  </si>
  <si>
    <t>Анкета исхране појединца (квантитативне и семиквантитативне анкете исхране-анкета по сећању за 24 часа,тродневни ,седмодневни дневник исхране)</t>
  </si>
  <si>
    <t>30207-00</t>
  </si>
  <si>
    <t>Примена средстава у лезијама на кожи</t>
  </si>
  <si>
    <t>U8184901</t>
  </si>
  <si>
    <t>Оксиметрија</t>
  </si>
  <si>
    <t>U8188702</t>
  </si>
  <si>
    <t>Апликација лека у нос</t>
  </si>
  <si>
    <t>92001-00</t>
  </si>
  <si>
    <t>Општи физикални преглед</t>
  </si>
  <si>
    <t>U9200101</t>
  </si>
  <si>
    <t>Преглед новорођенчета</t>
  </si>
  <si>
    <t>Испирањр ока</t>
  </si>
  <si>
    <t>92204-00</t>
  </si>
  <si>
    <t>Неинвазивни дијагностићки тестови,мерење или истраживања некласивиковано на другом месту</t>
  </si>
  <si>
    <t>92205-00</t>
  </si>
  <si>
    <t>Неинвазивна терапеутска интервенција ,некласификована на другом месту</t>
  </si>
  <si>
    <t>96008-00</t>
  </si>
  <si>
    <t>Неуролошка процена</t>
  </si>
  <si>
    <t>Процена исхране /дневног уноса хране</t>
  </si>
  <si>
    <t>96072-00</t>
  </si>
  <si>
    <t>Саветовање или подучавање о прописаним/самоизабраним лековима</t>
  </si>
  <si>
    <t>Саветовање или подучавање о штетности супстанци које узрокују зависност</t>
  </si>
  <si>
    <t>Остала саветовања и подучавања</t>
  </si>
  <si>
    <t>Остала нутритивна подршка</t>
  </si>
  <si>
    <t>Дренажа респираторног система,без инцизије</t>
  </si>
  <si>
    <t>Неки други начин давања фарм.средст.,друго и некласификовано фарм.средства</t>
  </si>
  <si>
    <t>97011-00</t>
  </si>
  <si>
    <t>Свеобухватни орални преглед</t>
  </si>
  <si>
    <t>97013-00</t>
  </si>
  <si>
    <t>Огранићени орални преглед</t>
  </si>
  <si>
    <t>340231</t>
  </si>
  <si>
    <t>Детекција психоактивних супстанци у урину код зависника</t>
  </si>
  <si>
    <t>81849-00</t>
  </si>
  <si>
    <t>Бронходилататорни тест</t>
  </si>
  <si>
    <t>11503-04</t>
  </si>
  <si>
    <t>Тест оптерећења у сврху процене респираторног статуса</t>
  </si>
  <si>
    <t>11503-10</t>
  </si>
  <si>
    <t xml:space="preserve">Мерење размене гасова </t>
  </si>
  <si>
    <t>241020</t>
  </si>
  <si>
    <t>Анализа и провера тера.са којом пац.долази у болницу (интерреакције ,потенц.нежељена дејства и др.)</t>
  </si>
  <si>
    <t>241022</t>
  </si>
  <si>
    <t>Саветовање или информисање мед.особља о начину примене лека(реконституисање,пут примене дужина давања..)</t>
  </si>
  <si>
    <t>241026</t>
  </si>
  <si>
    <t>Провера могућих интерреакција на примењеним лековима</t>
  </si>
  <si>
    <t>260050</t>
  </si>
  <si>
    <t>Доношење закључка и издавање потврда о утврђеној тежој нежељеној реакцији или трајној ко0нтраиндикацији</t>
  </si>
  <si>
    <t>250077</t>
  </si>
  <si>
    <t>Дефинисање модела за избор превентивних мера у циљу решавања одређеног здрав.проблема</t>
  </si>
  <si>
    <t>270111</t>
  </si>
  <si>
    <t>Испитивање индивидуалне исхране</t>
  </si>
  <si>
    <t>Хемостаза епистаксе средњом тампонадом</t>
  </si>
  <si>
    <t>вакцинација против хепатитиса Б</t>
  </si>
  <si>
    <t>Орално даванје фармаколоског средства, стрероид</t>
  </si>
  <si>
    <t>Неки други начин давања фарм.средст.анти неопластично</t>
  </si>
  <si>
    <t>Орално давање фармаколоског средства, антинеопластично</t>
  </si>
  <si>
    <t>260104</t>
  </si>
  <si>
    <t>Депедикулација особа инсектицидима</t>
  </si>
  <si>
    <t>97012-00</t>
  </si>
  <si>
    <t>Периодични орални преглед</t>
  </si>
  <si>
    <t>Остале процене,консултације или евалуације</t>
  </si>
  <si>
    <t>92153-00</t>
  </si>
  <si>
    <t>Вакцинација против морбила</t>
  </si>
  <si>
    <t>92154-00</t>
  </si>
  <si>
    <t>Вакцинација против заушки</t>
  </si>
  <si>
    <t>92155-00</t>
  </si>
  <si>
    <t>Вакцинација против рубеоле</t>
  </si>
  <si>
    <t>Ситуационо-професионално саветовање</t>
  </si>
  <si>
    <t>96075-00</t>
  </si>
  <si>
    <t>Саветовање или подучавање обризи о самом себи</t>
  </si>
  <si>
    <t>Друго психоционално</t>
  </si>
  <si>
    <t>Субкутано давање вфармаколошког средства ,инсулин</t>
  </si>
  <si>
    <t>Радиографија грудног коша -читање</t>
  </si>
  <si>
    <t>а57506-04</t>
  </si>
  <si>
    <t>Радиографско снимање шаке</t>
  </si>
  <si>
    <t>а58500-00</t>
  </si>
  <si>
    <t>Остале процедуре на кожи и поткожном ткиву</t>
  </si>
  <si>
    <t>Удружене здравствене процедуре -дијететика</t>
  </si>
  <si>
    <t>Субкутано давање вфармаколошког средства ,антинеоплстично средство</t>
  </si>
  <si>
    <t>Радиогрфија грудног коша -читање</t>
  </si>
  <si>
    <t>41701-00</t>
  </si>
  <si>
    <t>Аспирација и лаважа назалног синуса пункцијом</t>
  </si>
  <si>
    <t>Субкутано давање фармаколошког средства ,друго некласификовано фар. Средство</t>
  </si>
  <si>
    <t>Интрамусколарно давање фармаколошког средства ,стероид</t>
  </si>
  <si>
    <t>Субкутано давање фармаколошког средства, тромболитичко средство</t>
  </si>
  <si>
    <t>Субкутано давање фарм.средс.,инсулин</t>
  </si>
  <si>
    <t>Саветовање или информисање пацијента и прописаниом леку</t>
  </si>
  <si>
    <t>Пласирање назогастрићне сонде</t>
  </si>
  <si>
    <t>Интрамускуларно давање фарм.сред.,антиинфективно средство</t>
  </si>
  <si>
    <t>Интравенско давање фарм.сред.,инсулин</t>
  </si>
  <si>
    <t>Орално давање фарм.средства,тромболитићко средство</t>
  </si>
  <si>
    <t>Орално давање фарм.средст.,стероид</t>
  </si>
  <si>
    <t>Орално давање фармакол.средства ,инсулин</t>
  </si>
  <si>
    <t>Неки други начин давања фарм.средств.,анти-инфект.</t>
  </si>
  <si>
    <t>Неки други начин давања фарм.средств.,стероид</t>
  </si>
  <si>
    <t>Неки други начин давања фарм.средств.,друго и некласификовано фарм.средство</t>
  </si>
  <si>
    <t>Остале процене конституције и евалуације</t>
  </si>
  <si>
    <t>L000026</t>
  </si>
  <si>
    <t>Узорковање крви (венепункција)</t>
  </si>
  <si>
    <t xml:space="preserve">Орално давање фармаколошког средства </t>
  </si>
  <si>
    <t>Орално давање фарм. сред.антиинфективно сред.</t>
  </si>
  <si>
    <t>Субкутано давање фар.сред.,друго и некласификовасно фарм. Сред.</t>
  </si>
  <si>
    <t>96202-07</t>
  </si>
  <si>
    <t>Ентерално давање фарм.сред.-хранљива супстанца</t>
  </si>
  <si>
    <t>96024-00</t>
  </si>
  <si>
    <t>Процена потребе за уређајем или опремом која служи као помоћ</t>
  </si>
  <si>
    <t>Саветовање или подучавање о пмагалима или уређајима за прилагођавање</t>
  </si>
  <si>
    <t>Интрамускуларно давање фарма.средства ,друго и неозначено фармаколошко средство</t>
  </si>
  <si>
    <t>Испирање уростоме или уретералног катетера</t>
  </si>
  <si>
    <t>Уклањање катетера уростоме или уретералног катетера</t>
  </si>
  <si>
    <t>Поступак одржавања неинвазивне вентилаторне подршке,24 сати,96 сати</t>
  </si>
  <si>
    <t>96098-02</t>
  </si>
  <si>
    <t>Дренажа респитарног система,без инцизије</t>
  </si>
  <si>
    <t>96201-02</t>
  </si>
  <si>
    <t>Интракавитарно давање фармаколошког средства, антиинфективно</t>
  </si>
  <si>
    <t>96201-08</t>
  </si>
  <si>
    <t>Интракавитарно давање фарм.сред, електролит</t>
  </si>
  <si>
    <t>96201-03</t>
  </si>
  <si>
    <t>Интракавитарно давање фармаколошког средства,стероид</t>
  </si>
  <si>
    <t>Поступак одржавања континуиране вентилаторне подршке,&lt;=24сати</t>
  </si>
  <si>
    <t>090061</t>
  </si>
  <si>
    <t>Специјалистички психијатријски преглед -први</t>
  </si>
  <si>
    <t>090084</t>
  </si>
  <si>
    <t>Специјалистички психијатријски преглед -поновни</t>
  </si>
  <si>
    <t>96183-00</t>
  </si>
  <si>
    <t>Наративна терапија</t>
  </si>
  <si>
    <t>090003</t>
  </si>
  <si>
    <t>Групна психотерапија - по једној сеанси</t>
  </si>
  <si>
    <t>Ситуационо/професионално саветовање или подучавање</t>
  </si>
  <si>
    <t>090010</t>
  </si>
  <si>
    <t>Консултација психолога</t>
  </si>
  <si>
    <t>Превентиво саветовање или подучавање</t>
  </si>
  <si>
    <t>Ментала бихејвирална процена</t>
  </si>
  <si>
    <t>090015</t>
  </si>
  <si>
    <t>Породична или брачна психотерапија</t>
  </si>
  <si>
    <t>090016</t>
  </si>
  <si>
    <t>Испитивање поједичних психомоторних функција</t>
  </si>
  <si>
    <t>96023-00</t>
  </si>
  <si>
    <t>Остале процене, консултације , евалуације</t>
  </si>
  <si>
    <t>Остала саветовања или подучавања</t>
  </si>
  <si>
    <t>Удружене здравствене процедуре психологије</t>
  </si>
  <si>
    <t>090023</t>
  </si>
  <si>
    <t>Информативни интервју психијатра</t>
  </si>
  <si>
    <t>Подучавање о правилима и могућностима пацијента</t>
  </si>
  <si>
    <t>Удружене здравствене процедуре социјални рад</t>
  </si>
  <si>
    <t>090051</t>
  </si>
  <si>
    <t>Испитивање активности дневног живота</t>
  </si>
  <si>
    <t>090052</t>
  </si>
  <si>
    <t>Испитивање радних навика и интересовања</t>
  </si>
  <si>
    <t>090203</t>
  </si>
  <si>
    <t>Анализа резултата добијених психолошким испитивањем, интеграција и формирање закључака</t>
  </si>
  <si>
    <t>090206</t>
  </si>
  <si>
    <t>Састанак тима терапеута</t>
  </si>
  <si>
    <t>090902</t>
  </si>
  <si>
    <t>Кратка аналитички оријентисана психотерапија</t>
  </si>
  <si>
    <t>090903</t>
  </si>
  <si>
    <t>Групна аналитичка психотерапија (мала група )</t>
  </si>
  <si>
    <t>92003-00</t>
  </si>
  <si>
    <t>Детоксикација од алкохола</t>
  </si>
  <si>
    <t>Саветовање или подучавање о бризи о самом себи</t>
  </si>
  <si>
    <t>Детекција психоактивних супстанци у урину код зависнока</t>
  </si>
  <si>
    <t>Саветовање и подучавање о одржавању здравља и опоравка</t>
  </si>
  <si>
    <t>96177-00</t>
  </si>
  <si>
    <t>Интерперсонална психотерапија</t>
  </si>
  <si>
    <t>Интрамускуларно давање фарм.сред.хранљива супстанца</t>
  </si>
  <si>
    <t>Орално давање фарм.средст.,друго и некласификовано фар.сред.</t>
  </si>
  <si>
    <t>Саветовање или информисање пацијената о примени пропусаног лека</t>
  </si>
  <si>
    <t>Испитивање подељене пажње</t>
  </si>
  <si>
    <t xml:space="preserve">Испитивање концетрације пажње, тенацитет </t>
  </si>
  <si>
    <t>Испитивање флексибилности пажње (вигилитет)</t>
  </si>
  <si>
    <t>96022-00</t>
  </si>
  <si>
    <t>Процена одржавања здравља или опоравка</t>
  </si>
  <si>
    <t>Праћење терапијског деловања лека</t>
  </si>
  <si>
    <t>96034-00</t>
  </si>
  <si>
    <t>Процена узимања алкохола и осталих дрога (лекова)</t>
  </si>
  <si>
    <t>96074-00</t>
  </si>
  <si>
    <t>Саветовање и подучавање о зависности о коцкању и клађењу</t>
  </si>
  <si>
    <t>Интрамускуларно давање фармаколошког средства ,антиинфективно средство</t>
  </si>
  <si>
    <t>Интравенско давање фармак.средства стероид</t>
  </si>
  <si>
    <t>Субкутано давање фарм.сред.,тромболитичко средство</t>
  </si>
  <si>
    <t>Субкутано давање фарм.средства ,инсулин</t>
  </si>
  <si>
    <t>Орално давање фарм.сред.,антиинфективно средство</t>
  </si>
  <si>
    <t>Орално давање фарм.средст.инсулин</t>
  </si>
  <si>
    <t>Орално давање фарм.средства,друго и некласификовано фарм.средство</t>
  </si>
  <si>
    <t>090106</t>
  </si>
  <si>
    <t>Роошахов тест испитивања личхости</t>
  </si>
  <si>
    <t>090009</t>
  </si>
  <si>
    <t>Индивидуални рад психолога са родитељем</t>
  </si>
  <si>
    <t>Праћење потенцијално нежењене реакције пацијента на лек</t>
  </si>
  <si>
    <t>Праћење спровођења утврђених терашијских протокола лечења</t>
  </si>
  <si>
    <t>90762-00</t>
  </si>
  <si>
    <t>Планирање лечења фармакотерапијом прва кура</t>
  </si>
  <si>
    <t>90762-01</t>
  </si>
  <si>
    <t>Планирање лечења фармакотерапијом ,друга кура</t>
  </si>
  <si>
    <t>96100-00</t>
  </si>
  <si>
    <t>Психодинамска терапија</t>
  </si>
  <si>
    <t>Пријављивање нежељене реакције пацијента на лек</t>
  </si>
  <si>
    <t>96176-00</t>
  </si>
  <si>
    <t>Бихејвиорална терапија</t>
  </si>
  <si>
    <t>96027-00</t>
  </si>
  <si>
    <t>Процена узимања прописаних лекова</t>
  </si>
  <si>
    <t>96185-00</t>
  </si>
  <si>
    <t>Супортативна психотерапија,некласификована на другом месту</t>
  </si>
  <si>
    <t>Интравенско давање фармаколошког средства,антидот</t>
  </si>
  <si>
    <t>Интравенско давање фармаколошког средства,инсулин</t>
  </si>
  <si>
    <t>Интрамускуларно давање фарм. Средства ,електролит</t>
  </si>
  <si>
    <t>Орално давање фарм. Средства ,тромболитичко средство</t>
  </si>
  <si>
    <t>Интрамускуларно давање фарм. Средства, тромболитичко средство</t>
  </si>
  <si>
    <t>Интрамускуларно давање фармак.средства стероид</t>
  </si>
  <si>
    <t>Орално давање фармак.средства</t>
  </si>
  <si>
    <t>Узорковање крви(венепункција)</t>
  </si>
  <si>
    <t>Имунизација по епидемиолошким индикацијама</t>
  </si>
  <si>
    <t>Уклањање страног тела из коже и подкожног ткива инцизија</t>
  </si>
  <si>
    <t>Одстрањивање страног тела из меког ткива неклласификовано на другом месту</t>
  </si>
  <si>
    <t>Уклањање страног тела из спољашњег слушног канала беѕ инцизије</t>
  </si>
  <si>
    <t xml:space="preserve">Обрада опекотине без ексцизије </t>
  </si>
  <si>
    <t>90765-00</t>
  </si>
  <si>
    <t>Израда подсешавања уређаја за имобилизацију,једноставна</t>
  </si>
  <si>
    <t>FF</t>
  </si>
  <si>
    <t>Испирање катетера, некласификовано на другом месту</t>
  </si>
  <si>
    <t>Интрамускуларно давање фарм.средства ,инсулин</t>
  </si>
  <si>
    <t>Детекција психоактивних субстанци у урину код зависника</t>
  </si>
  <si>
    <t>Обрада опекотине са ексцизијом ,мање од 10% тела обрађ.или ексцидирано</t>
  </si>
  <si>
    <t>Репарација ране на кожи и подкожном ткиву лица или врата површинска</t>
  </si>
  <si>
    <t>Екцизија чира на кожи и поткожном ткиву</t>
  </si>
  <si>
    <t>Затворена масажа срца</t>
  </si>
  <si>
    <t>Субкутано давање фармаколошког средства, друго и некласификовано фармаколошко средство</t>
  </si>
  <si>
    <t>Неназначен начин давања фармаколошког средства, друго и некласификовано фармаколоско средство</t>
  </si>
  <si>
    <t>Инцизија и дреназа дојке</t>
  </si>
  <si>
    <t>53203-00</t>
  </si>
  <si>
    <t>Отворена репозиција ишчашења тепоромандибуларног зглоба</t>
  </si>
  <si>
    <t>90661-00</t>
  </si>
  <si>
    <t>Остале инцизије  коже и поткожног ткива</t>
  </si>
  <si>
    <t>90675-00</t>
  </si>
  <si>
    <t>Остале репарације козе и поткозног ткива</t>
  </si>
  <si>
    <t>Аспирација апсцеса из коже и подкожног ткива</t>
  </si>
  <si>
    <t>90402-02</t>
  </si>
  <si>
    <t>Дорзална или латерална инцизија препуцијума</t>
  </si>
  <si>
    <t>96197-04</t>
  </si>
  <si>
    <t>Интра мускуларно давање фарм.средства,антидот</t>
  </si>
  <si>
    <t xml:space="preserve">Централна венска катетерзиацјија        </t>
  </si>
  <si>
    <t>Примена антитетанусног токсина</t>
  </si>
  <si>
    <t>Интравенско давање фарм.средства ,инсулин</t>
  </si>
  <si>
    <t>Узимање матерјала са коже и видљивих слузокожа</t>
  </si>
  <si>
    <t>30014-00</t>
  </si>
  <si>
    <t>Превијање опекотине, 10% и више посто површине тела је превијено</t>
  </si>
  <si>
    <t>Давање токсода тетануса</t>
  </si>
  <si>
    <t>Лечење акутне парадонталне инфекције</t>
  </si>
  <si>
    <t>92132-00</t>
  </si>
  <si>
    <t>Превлачење препуцијума</t>
  </si>
  <si>
    <t>Заустављање крварења из задњег дела носа тампонадом</t>
  </si>
  <si>
    <t>Затворена репозиција исчашења рамена</t>
  </si>
  <si>
    <t>009215</t>
  </si>
  <si>
    <t>30020-00</t>
  </si>
  <si>
    <t xml:space="preserve">Обрада опекотине са ексцизијом 10% и више површине тела је обрађено </t>
  </si>
  <si>
    <t>Обрада нокта на прсти</t>
  </si>
  <si>
    <t>Испирање катетера ,некласиф. На другом месту</t>
  </si>
  <si>
    <t>Инфилтрација  локалног анестетика АСА10</t>
  </si>
  <si>
    <t>Уклањање нокта на прсту</t>
  </si>
  <si>
    <t>92201-00</t>
  </si>
  <si>
    <t>Уклањање страног тела без инцизије,некласификовано на другом месту</t>
  </si>
  <si>
    <t>Одстрањивање страног тела носа</t>
  </si>
  <si>
    <t>Инцизија и дренаж апсцеса меког ткива</t>
  </si>
  <si>
    <t>Уклањање импактираног фецеса</t>
  </si>
  <si>
    <t>Ситуационо професионално саветовање и подучавање</t>
  </si>
  <si>
    <t>Замена каниле за трахеостомију</t>
  </si>
  <si>
    <t>Испирање уретеростоме или уретралног катетера</t>
  </si>
  <si>
    <t>Уклањање катетера уретеростоме или уретралног катетера</t>
  </si>
  <si>
    <t>Процена одржавања здравља</t>
  </si>
  <si>
    <t>Саветовање и подучавање о штетности супстанци које узрокују зависност</t>
  </si>
  <si>
    <t>Ентеррална нутритивна подршка</t>
  </si>
  <si>
    <t>96202-09</t>
  </si>
  <si>
    <t>Ентерално давање фарм.сред.,друго и некласификовано фарм средство</t>
  </si>
  <si>
    <t>Орално давање фарм.сред.,стероид</t>
  </si>
  <si>
    <t>Орално давање фарм.сред.,електролит</t>
  </si>
  <si>
    <t>Орално давање фарм.сред.,друго и некласификовано фарм средство</t>
  </si>
  <si>
    <t>Неки други начин давања фарм.сред.,антиинфективно</t>
  </si>
  <si>
    <t>Неки други начин давања фарм.сред.,,друго и некласификовано фарм средство</t>
  </si>
  <si>
    <t>95550-12</t>
  </si>
  <si>
    <t>Удружене здравствене процедуре -пасторална нега</t>
  </si>
  <si>
    <t>96202-08</t>
  </si>
  <si>
    <t>Ентерално давање фарм.сред.,електролит</t>
  </si>
  <si>
    <t>Орално давање фарм.средства.инсулин</t>
  </si>
  <si>
    <t>92102-00</t>
  </si>
  <si>
    <t>Испирање цистостоме</t>
  </si>
  <si>
    <t>Неки други начин давања фарм.средства,стерид</t>
  </si>
  <si>
    <t>Неки други начин давања фарм.средства ,електролит</t>
  </si>
  <si>
    <t>Интрамускуларно давање фармаколошког средства,електролит</t>
  </si>
  <si>
    <t>Интрамускуларно давање фармаколошког средства,друго инеозначено фармаколошко средство</t>
  </si>
  <si>
    <t>Субкутано давање фармаколошког средства,друго и некласификовано фармаколлошко средство</t>
  </si>
  <si>
    <t>13300-00</t>
  </si>
  <si>
    <t>Катетеризација-канилација осталих вена новорођенчета</t>
  </si>
  <si>
    <t>30075-27</t>
  </si>
  <si>
    <t>Биопсија промене на пенису</t>
  </si>
  <si>
    <t>Дренажа интра-абдоминалног апсцеса, хематома или цисте </t>
  </si>
  <si>
    <t>Операција хидроцеле и /или фуникулоцеле</t>
  </si>
  <si>
    <t>30641-001</t>
  </si>
  <si>
    <t>Радикална орхидектомија, једнострана</t>
  </si>
  <si>
    <t>30641-01</t>
  </si>
  <si>
    <t>Орхидектомија, обострана</t>
  </si>
  <si>
    <t>30653-00</t>
  </si>
  <si>
    <t>Циркумцизија (обрезивање) мушкарца</t>
  </si>
  <si>
    <t>35599-00</t>
  </si>
  <si>
    <t>Слинг процедуре код стрес инконтиненције код жена</t>
  </si>
  <si>
    <t>Нефректомија једнострана - отворена хирургија </t>
  </si>
  <si>
    <t>36528-01</t>
  </si>
  <si>
    <t>Радикална нефректомија због тумора бубрежног паренхима – отвор.хирург.(примарни рад)</t>
  </si>
  <si>
    <t xml:space="preserve">Ендоскопско пласирање уретералног стента </t>
  </si>
  <si>
    <t>36836-00</t>
  </si>
  <si>
    <t>Ендоскопска биопсија мокраћне бешике</t>
  </si>
  <si>
    <t>36845-05</t>
  </si>
  <si>
    <t>Ендоскопска ресекција мултиплих лезија мокраћне бешике</t>
  </si>
  <si>
    <t>36854-02</t>
  </si>
  <si>
    <t>Трансуретрална ресекција врата мокраћне бешике</t>
  </si>
  <si>
    <t>Парцијална ексцизија мокраћне бешике (парцијална цистектомија) - отворена хирургија</t>
  </si>
  <si>
    <t>37008-03</t>
  </si>
  <si>
    <t>Цистолитотомија – отворена хирургија</t>
  </si>
  <si>
    <t>Цистостомија са пласирањем супрапубичног катетера – Цистофиx-а- перкутана цистостомија</t>
  </si>
  <si>
    <t>37200-03</t>
  </si>
  <si>
    <t>Супрапубична простатектомија</t>
  </si>
  <si>
    <t>37203-00</t>
  </si>
  <si>
    <t>Трансуретрална ресекција простате [ТУРП]</t>
  </si>
  <si>
    <t>37219-00</t>
  </si>
  <si>
    <t>Трансректална биопсија простате иглом (ТРУС вођена)</t>
  </si>
  <si>
    <t>Пластика френулума (френулотомија)</t>
  </si>
  <si>
    <t>37601-02</t>
  </si>
  <si>
    <t>Ексцизија цисте епидидимиса, једнострана </t>
  </si>
  <si>
    <t>Експлорација скроталног садржаја, једнострано </t>
  </si>
  <si>
    <t>37604-01</t>
  </si>
  <si>
    <t>Експлорација скроталног садржаја, обострано</t>
  </si>
  <si>
    <t>37604-04</t>
  </si>
  <si>
    <t>Експлорација скроталног садржаја са фиксацијом тестиса, једнострано</t>
  </si>
  <si>
    <t>37613-00</t>
  </si>
  <si>
    <t>Епидидимектомија, једнострана</t>
  </si>
  <si>
    <t>36812-00</t>
  </si>
  <si>
    <t>Цистоскопија</t>
  </si>
  <si>
    <t>36842-00</t>
  </si>
  <si>
    <t>Ендоскопско Испирање крвних угрушака из мокраћне бешике(укључујућу и каутеризацију крварећих места)</t>
  </si>
  <si>
    <t>90360-00</t>
  </si>
  <si>
    <t>Ексцизија осталих лезија мокраћне бешике-нотворена хирургија</t>
  </si>
  <si>
    <t>35523-00</t>
  </si>
  <si>
    <t xml:space="preserve">Екцизија карункула уретре </t>
  </si>
  <si>
    <t>Цистотомија са пласирањем супрапубичног катетера - отворена хирургија</t>
  </si>
  <si>
    <t>37604-05</t>
  </si>
  <si>
    <t>Експлорација скроталног садржаја са фиксацијом тестиса, обострана</t>
  </si>
  <si>
    <t>37803-00</t>
  </si>
  <si>
    <t>Орхидопексија неспуштеног тестиса, једнострана</t>
  </si>
  <si>
    <t>Екцизија лезије на кожи и подкожном ткиву осталих област на глави</t>
  </si>
  <si>
    <t>37212-01</t>
  </si>
  <si>
    <t>Дренажа апсцеса простате</t>
  </si>
  <si>
    <t>36537-01</t>
  </si>
  <si>
    <t xml:space="preserve">Експлорација бубрега </t>
  </si>
  <si>
    <t>36537-00</t>
  </si>
  <si>
    <t>Експлорација периреналног простора са дренажом</t>
  </si>
  <si>
    <t>36579-01</t>
  </si>
  <si>
    <t xml:space="preserve">Парцијална уретеректомија </t>
  </si>
  <si>
    <t>37324-02</t>
  </si>
  <si>
    <t>Перинеална уретростомија</t>
  </si>
  <si>
    <t>37342-00</t>
  </si>
  <si>
    <t>Пластика уретре-у једном акту</t>
  </si>
  <si>
    <t>37327-00</t>
  </si>
  <si>
    <t>Оптичка уретротомија</t>
  </si>
  <si>
    <t>37020-01</t>
  </si>
  <si>
    <t>Еџцизија дивертикулума мокраћне бешике</t>
  </si>
  <si>
    <t>Репарација ингвиналне херније,једнострана</t>
  </si>
  <si>
    <t>90399-00</t>
  </si>
  <si>
    <t>Редукција торзије тестиса или семене врпце</t>
  </si>
  <si>
    <t>90403-00</t>
  </si>
  <si>
    <t>Локална ексцизије лезије на пенису</t>
  </si>
  <si>
    <t>36591-04</t>
  </si>
  <si>
    <t>Реимплантација уретера у мокраћну бешику</t>
  </si>
  <si>
    <t>37303-00</t>
  </si>
  <si>
    <t>Дилатација стенозе уретре (бужирање) </t>
  </si>
  <si>
    <t>Постоперативна релапаротомија</t>
  </si>
  <si>
    <t>37004-02</t>
  </si>
  <si>
    <t>Остале репаративне операције на мокраћној бешици</t>
  </si>
  <si>
    <t>36585-03</t>
  </si>
  <si>
    <t>Формирање кутане уретеростомије,обострано</t>
  </si>
  <si>
    <t>37014-00</t>
  </si>
  <si>
    <t>Тотална ексцизија мокраћне бешике</t>
  </si>
  <si>
    <t>37023-01</t>
  </si>
  <si>
    <t>Затварање везикокутане фистуле</t>
  </si>
  <si>
    <t>37209-00</t>
  </si>
  <si>
    <t>Радикална простатектомија</t>
  </si>
  <si>
    <t>Отклањање највећег дела интраабдоминалних лезија( дебулкинг)</t>
  </si>
  <si>
    <t>37324-00</t>
  </si>
  <si>
    <t>Екстерна уретротомија</t>
  </si>
  <si>
    <t>36531-01</t>
  </si>
  <si>
    <t>Нефроуретерктомија</t>
  </si>
  <si>
    <t>Остале репарације</t>
  </si>
  <si>
    <t>30635-00</t>
  </si>
  <si>
    <t>Операција варикоцеле</t>
  </si>
  <si>
    <t>36612-01</t>
  </si>
  <si>
    <t>Експлорацију  уретера</t>
  </si>
  <si>
    <t>37300-00</t>
  </si>
  <si>
    <t>Пласирање уретралне сонде</t>
  </si>
  <si>
    <t>55048-00</t>
  </si>
  <si>
    <t>Ултразвучни преглед скротума</t>
  </si>
  <si>
    <t>55084-00</t>
  </si>
  <si>
    <t>Ултразвучни преглед бешике</t>
  </si>
  <si>
    <t>58718-00</t>
  </si>
  <si>
    <t>Ретроградна цистографија</t>
  </si>
  <si>
    <t>90367-00</t>
  </si>
  <si>
    <t>Замена катетера уретеростомије</t>
  </si>
  <si>
    <t>Инфилтрација локалног анестетика, АСА 10 </t>
  </si>
  <si>
    <t>Саветовање или подучавање о одржавању здравља и опоравку </t>
  </si>
  <si>
    <t>Интравенско давање фармак.средства, хранљива супстанца</t>
  </si>
  <si>
    <t>Интравенско давање фармаколошког средства, друго и некласифи. Фармак. Средс.</t>
  </si>
  <si>
    <t>Неки други начин давања фармаколошког средства, антинеопластичко средство</t>
  </si>
  <si>
    <t>Неки други начин давања фармаколошког средства, друго и некласифико. фармак.средс.</t>
  </si>
  <si>
    <t>Интрамускуларно давање фарм.средства,инсулин</t>
  </si>
  <si>
    <t>Интрамускуарно давање фарм средства ,тромболитичко средство</t>
  </si>
  <si>
    <t>35527-00</t>
  </si>
  <si>
    <t>Електрокаутеризација карункула уретре</t>
  </si>
  <si>
    <t>Површинска локална анестезија</t>
  </si>
  <si>
    <t>Удружене здравствене процедуре ,психологија</t>
  </si>
  <si>
    <t>Саветовање или информисање пацијњната о примени лека</t>
  </si>
  <si>
    <t>Репарација ране на кожи и подкожном ткивуосталих области пов.</t>
  </si>
  <si>
    <t>30075-10</t>
  </si>
  <si>
    <t>Биопсија мокраћне бешике</t>
  </si>
  <si>
    <t>30663-00</t>
  </si>
  <si>
    <t>Контрола крварења након циркумцизије</t>
  </si>
  <si>
    <t>31230-05</t>
  </si>
  <si>
    <t>Ексцизија лезије на кожи и подкожном ткиву гениталија</t>
  </si>
  <si>
    <t>36821-03</t>
  </si>
  <si>
    <t>Замена ЈЈ катетера уретерореноскопски или цистоскопски</t>
  </si>
  <si>
    <t>37315-00</t>
  </si>
  <si>
    <t>90392-00</t>
  </si>
  <si>
    <t>Контрола постоперативног крварења</t>
  </si>
  <si>
    <t>Испирање цостостоме</t>
  </si>
  <si>
    <t>Вагинално испирање</t>
  </si>
  <si>
    <t>Интравенска -постпроцедурална инфузија аналгетика</t>
  </si>
  <si>
    <t>Интрамускуларно давање фарм.средст.,стероид</t>
  </si>
  <si>
    <t>Интравенско давање фарм.сред.,тромболитичко сред.</t>
  </si>
  <si>
    <t>Интравенско давање фарм.сред., инсулин</t>
  </si>
  <si>
    <t>Субкутано давање фарм.сред.,тромболитичко сред.</t>
  </si>
  <si>
    <t>Субкутано давање фарм.сред.,инсулин</t>
  </si>
  <si>
    <t>Орално давање фарм.сред.антиинфективно сред.</t>
  </si>
  <si>
    <t>Орално давање фарм.сред.,друго и некласификовано</t>
  </si>
  <si>
    <t>Неки други начин давања фарм.средства ,анти-инфективно средст.</t>
  </si>
  <si>
    <t>Неки други начин давања фарм.средства ,електролит.</t>
  </si>
  <si>
    <t>Неозначено начин давања фармаколошког сред.,друго и некласификов.фарм.средст.</t>
  </si>
  <si>
    <t>Праћење терапијског деловања лека (услугу обавља специјалиста)</t>
  </si>
  <si>
    <t>Инцизија и дренажа апсцеса и подкожног ткива</t>
  </si>
  <si>
    <t>36624-00</t>
  </si>
  <si>
    <t>Перкутана нефростомија (ПЦН)</t>
  </si>
  <si>
    <t>36833-01</t>
  </si>
  <si>
    <t>Вађење ЈЈкатетера -уретерореноскопски или цистоскопски</t>
  </si>
  <si>
    <t>Цистотомија са пласирањем супрапубичног катетера -Цистофиџ-а перкутана цистостомија</t>
  </si>
  <si>
    <t>Трансфузија крвних деривата</t>
  </si>
  <si>
    <t>92121-00</t>
  </si>
  <si>
    <t>Уклањање катетера цистостоме</t>
  </si>
  <si>
    <t>Удружене здравствене процедуре ,дијететика</t>
  </si>
  <si>
    <t>Орално давање фарм.сред.,инсулин</t>
  </si>
  <si>
    <t>Одржавање катењтера ,пласираног ради администрације лека</t>
  </si>
  <si>
    <t>36800-02</t>
  </si>
  <si>
    <t>Замена катетера цистостоме</t>
  </si>
  <si>
    <t>30224-00</t>
  </si>
  <si>
    <t>Перкутана дренажа апсцеса меког ткива</t>
  </si>
  <si>
    <t>Уклањање инпактираног фецеса</t>
  </si>
  <si>
    <t>Испирање катетера ,некласификовано на другом месту</t>
  </si>
  <si>
    <t>Орално давање фарм.сред. Тромболитичко средство</t>
  </si>
  <si>
    <t>Интравенска постпроцедурална инфузија</t>
  </si>
  <si>
    <t>Интравенско давање фармаколшког средства,инсулин</t>
  </si>
  <si>
    <t>Орално давање фармаколошког средства,тромболитичко</t>
  </si>
  <si>
    <t>58718-01</t>
  </si>
  <si>
    <t>Ретроградна уретерографија</t>
  </si>
  <si>
    <t>009164</t>
  </si>
  <si>
    <t>Примарна обрада ране</t>
  </si>
  <si>
    <t>920036</t>
  </si>
  <si>
    <t>Остале процене,консултације и еволације</t>
  </si>
  <si>
    <t>Неки други начин давања фармаколошког средства,антиинфективно средство</t>
  </si>
  <si>
    <t>Цистотомија (цистостомија)</t>
  </si>
  <si>
    <t>90402-01</t>
  </si>
  <si>
    <t>Уклањање адхезија препуцијума и гланса пениса</t>
  </si>
  <si>
    <t>Субкутано давање фармак. Средства ,друго инекласиф.фармак. Средство</t>
  </si>
  <si>
    <t>Интравенско давање фармаколошког средства ,антидот</t>
  </si>
  <si>
    <t>Консултација са лекарима везана за фармакотерапију</t>
  </si>
  <si>
    <t>30224-02</t>
  </si>
  <si>
    <t>Перкутана дренажа ретроперитонеалног апсцеса</t>
  </si>
  <si>
    <t>Узимање матерјала са коже ивидљивих слузокожа за миколошки,бактериолошки и цитолошки преглед</t>
  </si>
  <si>
    <t>36608-00</t>
  </si>
  <si>
    <t>Перкутана замена уретералног стента</t>
  </si>
  <si>
    <t>36650-00</t>
  </si>
  <si>
    <t>Уклањање катетера пијелостоме или нефростоме</t>
  </si>
  <si>
    <t>92119-00</t>
  </si>
  <si>
    <t>Уклањање осталих дренажних система уринарног система</t>
  </si>
  <si>
    <t>92120-00</t>
  </si>
  <si>
    <t>Уклањање уретералног стента</t>
  </si>
  <si>
    <t>Циркумцизија (обрезивање мушкарца)</t>
  </si>
  <si>
    <t>37604-06</t>
  </si>
  <si>
    <t>Инцизија тестиса</t>
  </si>
  <si>
    <t>Субкутано давање фармаколошког средства,антинеопластично средство</t>
  </si>
  <si>
    <t>36649-00</t>
  </si>
  <si>
    <t>Замена нефростомског катетера</t>
  </si>
  <si>
    <t>36803-00</t>
  </si>
  <si>
    <t>37408-01</t>
  </si>
  <si>
    <t>Сутура кавернозних тела код руптуре -фрактуре пениса</t>
  </si>
  <si>
    <t>90398-01</t>
  </si>
  <si>
    <t>Остале процедуре на скротуму или туники вагиналис</t>
  </si>
  <si>
    <t>90402-00</t>
  </si>
  <si>
    <t>Инцизија пениса</t>
  </si>
  <si>
    <t>90404-00</t>
  </si>
  <si>
    <t>Осталепроцедуре репарације на пенису</t>
  </si>
  <si>
    <t>36811-01</t>
  </si>
  <si>
    <t>Ендоскопско пласирање стента уретре</t>
  </si>
  <si>
    <t>37321-00</t>
  </si>
  <si>
    <t>Меатотомија спољашњег отвора уретре</t>
  </si>
  <si>
    <t>Хируршка интензивна нега</t>
  </si>
  <si>
    <t xml:space="preserve">13839-00 </t>
  </si>
  <si>
    <t>Поступак одржавања континуиране вентилаторне подршке, ≤ 24 сата</t>
  </si>
  <si>
    <t>Ендотрахеална интубација, једнолуменски тубус</t>
  </si>
  <si>
    <t>Поступак одржавања ендотрахеалне интубације (контрола правилне позиције), једнолуменски тубус</t>
  </si>
  <si>
    <t>600339</t>
  </si>
  <si>
    <t>Рана рехабилитација након абдоминалних хируршких интервенција</t>
  </si>
  <si>
    <t>600811</t>
  </si>
  <si>
    <t>Рана рехабилитација у респираторној јединици</t>
  </si>
  <si>
    <t xml:space="preserve">92036-00 </t>
  </si>
  <si>
    <t xml:space="preserve">92037-00 </t>
  </si>
  <si>
    <t xml:space="preserve">92043-00 </t>
  </si>
  <si>
    <t>Остале терапије обогаћивања кисеоника/ом</t>
  </si>
  <si>
    <t xml:space="preserve">92052-00 </t>
  </si>
  <si>
    <t xml:space="preserve">92053-00 </t>
  </si>
  <si>
    <t xml:space="preserve">92058-01 </t>
  </si>
  <si>
    <t>Одржавање катетера, пласираног ради администрације лека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</si>
  <si>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</si>
  <si>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</si>
  <si>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</si>
  <si>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</si>
  <si>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</si>
  <si>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>Испирање гастростоме или ентеростоме</t>
  </si>
  <si>
    <t xml:space="preserve">92077-00 </t>
  </si>
  <si>
    <t xml:space="preserve">92148-00 </t>
  </si>
  <si>
    <t xml:space="preserve">92162-00 </t>
  </si>
  <si>
    <t xml:space="preserve">96020-00 </t>
  </si>
  <si>
    <t xml:space="preserve">96096-00 </t>
  </si>
  <si>
    <t xml:space="preserve">96097-00 </t>
  </si>
  <si>
    <t xml:space="preserve">96098-00 </t>
  </si>
  <si>
    <t>Ентерално давање фармаколошког средства, друго и некласификовано фармаколошко средство</t>
  </si>
  <si>
    <t>Узоркоско испитивањевање матерјала за лабараториј</t>
  </si>
  <si>
    <t>Замена назогастричне сонде или цеви езофагостоме</t>
  </si>
  <si>
    <t>Поступак одржавања неинвазивне подршке 24 сати и 96сати</t>
  </si>
  <si>
    <t>Поступак одржавања континуиране вентилаторне подршке 24 сати и 96сати</t>
  </si>
  <si>
    <t>Поступак одржавања континуиране вентилаторне подршке &gt;=96 сати</t>
  </si>
  <si>
    <t>Поступак одржавања неинвазивне подршке &lt; 24 сата</t>
  </si>
  <si>
    <t>96209-09</t>
  </si>
  <si>
    <t>Пуњење уређаја за давање лека ,друго и некл.фарм средство</t>
  </si>
  <si>
    <t>Мерење размене гасова</t>
  </si>
  <si>
    <t xml:space="preserve">Узорковање и слање матерјала за лаб. испитивања </t>
  </si>
  <si>
    <t>Орално давање фармаколошког средства, антиинфективно средство</t>
  </si>
  <si>
    <t>Неки други начин давања фармаколошког средства,друго и некласификовано фармаколошко средство</t>
  </si>
  <si>
    <t>Банка крви - трансфузија</t>
  </si>
  <si>
    <t>L000018</t>
  </si>
  <si>
    <t>Узорковање крви(микроузорковање)</t>
  </si>
  <si>
    <t>L000042</t>
  </si>
  <si>
    <t>Пријем, контрола квалитета узорка и припрема узорка за лабораторијска испитивања*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</si>
  <si>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</si>
  <si>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</si>
  <si>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</si>
  <si>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</si>
  <si>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</si>
  <si>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</si>
  <si>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L018275</t>
  </si>
  <si>
    <t>Интерреакција, еритроцит даваоца и серум примаоца - епрувета</t>
  </si>
  <si>
    <t>L018440</t>
  </si>
  <si>
    <t>Полиспецифичан директан Цоомбс-ов тест (ДАТ)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</si>
  <si>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</si>
  <si>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</si>
  <si>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</si>
  <si>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</si>
  <si>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</si>
  <si>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</si>
  <si>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L018911</t>
  </si>
  <si>
    <t>Типизација РхД wеак антигена - епрувета</t>
  </si>
  <si>
    <t>L019000</t>
  </si>
  <si>
    <t>Идентификација еритроцитних антитела НаЦл медијум - епрувета</t>
  </si>
  <si>
    <t>L019026</t>
  </si>
  <si>
    <t>Индиректан Цоомбс-ов тест (ИАТ) - епрувета</t>
  </si>
  <si>
    <t>L019042</t>
  </si>
  <si>
    <t>Скрининг тест еритроцитних антитела (ензимски) - 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</si>
  <si>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</si>
  <si>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</si>
  <si>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</si>
  <si>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</si>
  <si>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</si>
  <si>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</si>
  <si>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L020586</t>
  </si>
  <si>
    <t xml:space="preserve">Квалитативно одређивање анти ХИВ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</si>
  <si>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</si>
  <si>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</si>
  <si>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</si>
  <si>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 xml:space="preserve">Квалитативно одређивање ХБс антигена у серуму - ЕЛИСА </t>
  </si>
  <si>
    <t>L015057</t>
  </si>
  <si>
    <t>Протромбинско време</t>
  </si>
  <si>
    <t>LMU001</t>
  </si>
  <si>
    <t>Приказивање утрошка лабораторијског матерјала</t>
  </si>
  <si>
    <t>L018200</t>
  </si>
  <si>
    <t>АБО/РхД крвна група,хумана антитела-микроепрувета</t>
  </si>
  <si>
    <t>L018218</t>
  </si>
  <si>
    <t>АБО/РхД крвна група,моноклонска антитела-микроепрувета</t>
  </si>
  <si>
    <t>L018283</t>
  </si>
  <si>
    <t>Интерреакција,еритроцити даваоца и серум примаоца-микроепрувета</t>
  </si>
  <si>
    <t>L018309</t>
  </si>
  <si>
    <t>Испитивање посттрансфузијске реакције-епрувета</t>
  </si>
  <si>
    <t>L018457</t>
  </si>
  <si>
    <t>Полиспецифичан директан Цоомбс-ов тест (ДАТ) - микроепрувета</t>
  </si>
  <si>
    <t>L018465</t>
  </si>
  <si>
    <t>Потврдна крвна група АБО-микроепрувета</t>
  </si>
  <si>
    <t>L018481</t>
  </si>
  <si>
    <t>Типизација антигена А1-епрувета</t>
  </si>
  <si>
    <t>L018564</t>
  </si>
  <si>
    <t>Типизација антигена Х-епрувета</t>
  </si>
  <si>
    <t>L018820</t>
  </si>
  <si>
    <t>Типизација појединачних специфичности Рх фенотипа(Ц.ц.Е.е)-микроепрувета</t>
  </si>
  <si>
    <t>L018846</t>
  </si>
  <si>
    <t>Типизација ретких еритроцитних антигена других крвногрупних система типизација по антигену</t>
  </si>
  <si>
    <t>L018853</t>
  </si>
  <si>
    <t>Типизација РхД веак антиген-микроепрувета</t>
  </si>
  <si>
    <t>L018887</t>
  </si>
  <si>
    <t>Типизација РхД антигена-микроепрувета</t>
  </si>
  <si>
    <t>L018903</t>
  </si>
  <si>
    <t>Типизација РхД партиал антигена-микроепрувета</t>
  </si>
  <si>
    <t>L018945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</si>
  <si>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</si>
  <si>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</si>
  <si>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медијуму-микроепрувета</t>
  </si>
  <si>
    <t>L018978</t>
  </si>
  <si>
    <t>Идентификација еритроцитних антитела ензимом-епрувета</t>
  </si>
  <si>
    <t>L018986</t>
  </si>
  <si>
    <t>Идентификацијс еритроцитних антитела ензимом-микроепрувета</t>
  </si>
  <si>
    <t>L019034</t>
  </si>
  <si>
    <t>Индиректан Цоомбс-ов тест (ИАТ) - микроепрувета</t>
  </si>
  <si>
    <t>L019059</t>
  </si>
  <si>
    <t>Скрининг тест еритроцитних антитела(ензимски)</t>
  </si>
  <si>
    <t>L019075</t>
  </si>
  <si>
    <t>Скрининг тест еритроцитних антитела АХГ</t>
  </si>
  <si>
    <t>L020388</t>
  </si>
  <si>
    <t>Трепонема паллидум хемаглутинација(ТПХ)-квалитативни тест</t>
  </si>
  <si>
    <t>Интерреакција,еритроцит даваоца и серум примаоца</t>
  </si>
  <si>
    <t>Општа болница "Стефан Високи" Смед. Паланка</t>
  </si>
  <si>
    <t>Табела</t>
  </si>
  <si>
    <t>Извршено     I- XII     2024</t>
  </si>
  <si>
    <t>СЛУЖБА ИНТЕРНЕ МЕДИЦИНЕ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</si>
  <si>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</si>
  <si>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</si>
  <si>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</si>
  <si>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</si>
  <si>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</si>
  <si>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</si>
  <si>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</si>
  <si>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</si>
  <si>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</si>
  <si>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</si>
  <si>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</si>
  <si>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</si>
  <si>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</si>
  <si>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</si>
  <si>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</si>
  <si>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</si>
  <si>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</si>
  <si>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</si>
  <si>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</si>
  <si>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</si>
  <si>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</si>
  <si>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</si>
  <si>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I-XII   2025</t>
  </si>
  <si>
    <t>План    I- XII     2025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</si>
  <si>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</si>
  <si>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</si>
  <si>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</si>
  <si>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</si>
  <si>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</si>
  <si>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I-XII    2025</t>
  </si>
  <si>
    <t>3*</t>
  </si>
  <si>
    <t>СЛУЖБА ОНКОЛОГИЈЕ</t>
  </si>
  <si>
    <t>СЛУЖБА   НЕУРОЛОГИЈА</t>
  </si>
  <si>
    <t>2*</t>
  </si>
  <si>
    <t>СЛУЖБА   ПСИХИЈАТРИЈА</t>
  </si>
  <si>
    <t>СЛУЖБА ОФТАЛМОЛОГИЈЕ СА ОТОПТИКОМ</t>
  </si>
  <si>
    <t>1*</t>
  </si>
  <si>
    <t>ОРЛ СЛУЖБА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</si>
  <si>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</si>
  <si>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СЛУЖБА ОПШТЕ ХИРУРГИЈЕ</t>
  </si>
  <si>
    <t>СЛУЖБА ОРТОПЕДИЈЕ СА ТРАУМАТОЛОГИЈОМ</t>
  </si>
  <si>
    <t>СЛУЖБА ПЕДИЈАТРИЈЕ</t>
  </si>
  <si>
    <t>СЛУЖБА ИНФЕКТИВНЕ БОЛЕСТИ</t>
  </si>
  <si>
    <t>ГРУДНО</t>
  </si>
  <si>
    <t>Извршено     I- XII    2024</t>
  </si>
  <si>
    <t>План    I- XII    2025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</si>
  <si>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</si>
  <si>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</si>
  <si>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</si>
  <si>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</si>
  <si>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УКУПАН БРОЈ ОПЕРАЦИЈА</t>
  </si>
  <si>
    <t>Извршено     I- XII   2024</t>
  </si>
  <si>
    <t>План     I- XII   2025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</si>
  <si>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</si>
  <si>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</si>
  <si>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</si>
  <si>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ДСГ</t>
  </si>
  <si>
    <t>Табела 12.</t>
  </si>
  <si>
    <t>Извршено      I-XII    2024</t>
  </si>
  <si>
    <t>План    I- XII   2025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</si>
  <si>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</si>
  <si>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t>Кохлеарни имплант</t>
  </si>
  <si>
    <t>Миринготомија и инсерција тубуса</t>
  </si>
  <si>
    <t>Вађење и поправка зуба</t>
  </si>
  <si>
    <t>Крварење из носа (епистакса)</t>
  </si>
  <si>
    <t>Болести уста и зуба, које искључују вађење и поправку зуба</t>
  </si>
  <si>
    <t>Ампутација због поремећаја циркулаторног система, осим горњих екстремитета и прста на нози, са врло тешким КК</t>
  </si>
  <si>
    <t>Ампутација због поремећаја циркулаторног система, осим горњих екстремитета и прста на нози, без врло тешких КК</t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</si>
  <si>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</si>
  <si>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</si>
  <si>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</si>
  <si>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</si>
  <si>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Артроскопија</t>
  </si>
  <si>
    <t>Процедура ревизије на куку, са врло тешким КК</t>
  </si>
  <si>
    <t>Процедура ревизије на куку, без врло тешких КК</t>
  </si>
  <si>
    <t>Мање процедуре на мокраћној бешици, без врло тешких или тешких КК</t>
  </si>
  <si>
    <t>Остали неопластични поремећаји са великим оперативним процедурама, са тешким или умереним КК</t>
  </si>
  <si>
    <t>Поремећаји узроковани злоупотребом алкохола и зависност од алкохола</t>
  </si>
  <si>
    <t>Знаци и симптоми</t>
  </si>
  <si>
    <t>Рендген дијагностика  ( 6 апарата и 3 смене)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</si>
  <si>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</si>
  <si>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</si>
  <si>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</si>
  <si>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</si>
  <si>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</si>
  <si>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</si>
  <si>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</si>
  <si>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</si>
  <si>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</si>
  <si>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</si>
  <si>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</si>
  <si>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</si>
  <si>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</si>
  <si>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</si>
  <si>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</si>
  <si>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</si>
  <si>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</si>
  <si>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</si>
  <si>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</si>
  <si>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57524-02</t>
  </si>
  <si>
    <t>Радиографско снимање ноге и глежња</t>
  </si>
  <si>
    <t>57700-00</t>
  </si>
  <si>
    <t>Радиографско снимање рамена или скапуле</t>
  </si>
  <si>
    <t>57712-00</t>
  </si>
  <si>
    <t>Радиографско снимање зглоба кука</t>
  </si>
  <si>
    <t>57715-00</t>
  </si>
  <si>
    <t>Радиографско снимање пелвиса</t>
  </si>
  <si>
    <t>57901-00</t>
  </si>
  <si>
    <t>Радиографско снимање лобање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</si>
  <si>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</si>
  <si>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</si>
  <si>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</si>
  <si>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</si>
  <si>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</si>
  <si>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</si>
  <si>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</si>
  <si>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</si>
  <si>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</si>
  <si>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</si>
  <si>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</si>
  <si>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</si>
  <si>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</si>
  <si>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</si>
  <si>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</si>
  <si>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</si>
  <si>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58506-00</t>
  </si>
  <si>
    <t>Радиографско снимање грудног коша са флуороскопским скринингом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</si>
  <si>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</si>
  <si>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</si>
  <si>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</si>
  <si>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</si>
  <si>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</si>
  <si>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</si>
  <si>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58700-00</t>
  </si>
  <si>
    <t>Радиографско снимање уринарног система</t>
  </si>
  <si>
    <t>58706-00</t>
  </si>
  <si>
    <t>Интравенска пијелографија</t>
  </si>
  <si>
    <t>Ретроградна уретрографија</t>
  </si>
  <si>
    <t>58721-00</t>
  </si>
  <si>
    <t>Ретроградна микциона цистоуретрографија</t>
  </si>
  <si>
    <t>58909-01</t>
  </si>
  <si>
    <t>Радиографско снимање фаринкса, езофагуса, желуца или дуоденума са применом позитивног контрастног средства и скрин. грудног кош.</t>
  </si>
  <si>
    <t>58912-01</t>
  </si>
  <si>
    <t xml:space="preserve"> Радиогр. снимање фаринкса, езофагуса, желуца или дуоденума са применом поз. конт. средс.и пролазом до колона са скрин. грудног коша</t>
  </si>
  <si>
    <t>58916-00</t>
  </si>
  <si>
    <t>Радиографско снимање танког црева са применом позитивног контрастног средства и клистиром</t>
  </si>
  <si>
    <t>58924-00</t>
  </si>
  <si>
    <t>Холецистографија</t>
  </si>
  <si>
    <t>58927-00</t>
  </si>
  <si>
    <t>Директна холангиографија</t>
  </si>
  <si>
    <t>58909-00</t>
  </si>
  <si>
    <t>Радиографско снимање фаринкса, езофагуса, желуца или дуоденума са применом позитивног контрастног средства .</t>
  </si>
  <si>
    <t>58936-00</t>
  </si>
  <si>
    <t>Холангиографија са инфузијом контрастног средства</t>
  </si>
  <si>
    <t>090057</t>
  </si>
  <si>
    <t>Налаз и мишљење на основу увида у мед.документацију у компликованом случају</t>
  </si>
  <si>
    <t>090058</t>
  </si>
  <si>
    <t>Налаз и мишљење на основу увида у мед.документацију у осталим случајевима</t>
  </si>
  <si>
    <t>58715-00</t>
  </si>
  <si>
    <t>Антероградна пијелографија</t>
  </si>
  <si>
    <t>А58900-00</t>
  </si>
  <si>
    <t>57506011</t>
  </si>
  <si>
    <t>Радиграфија лакта -читање</t>
  </si>
  <si>
    <t>57506021</t>
  </si>
  <si>
    <t>Радиграфија  подлактице-читање</t>
  </si>
  <si>
    <t>57506031</t>
  </si>
  <si>
    <t>Радиграфија  ручног зглоба-читање</t>
  </si>
  <si>
    <t>57506041</t>
  </si>
  <si>
    <t>Радиграфија  шаке-читање</t>
  </si>
  <si>
    <t>57518001</t>
  </si>
  <si>
    <t>Радиграфија  фемура-читање</t>
  </si>
  <si>
    <t>57518011</t>
  </si>
  <si>
    <t>Радиграфија  колена-читање</t>
  </si>
  <si>
    <t>57518021</t>
  </si>
  <si>
    <t>Радиграфија  ноге-читање</t>
  </si>
  <si>
    <t>57518031</t>
  </si>
  <si>
    <t>Радиграфија  глежња-читање</t>
  </si>
  <si>
    <t>57518041</t>
  </si>
  <si>
    <t>Радиграфија  стопала -читање</t>
  </si>
  <si>
    <t>57524021</t>
  </si>
  <si>
    <t>Радиграфија  ноге и глежња-читање</t>
  </si>
  <si>
    <t>57700001</t>
  </si>
  <si>
    <t>Радиграфија  рамена или скапуле-читање</t>
  </si>
  <si>
    <t>57712001</t>
  </si>
  <si>
    <t>Радиграфија  зглоба кука-читање</t>
  </si>
  <si>
    <t>57715001</t>
  </si>
  <si>
    <t>Радиграфија  пелвиса-читање</t>
  </si>
  <si>
    <t>57901001</t>
  </si>
  <si>
    <t>Радиграфија лобање-читање</t>
  </si>
  <si>
    <t>57903001</t>
  </si>
  <si>
    <t>Радиграфија параназални синус-читање</t>
  </si>
  <si>
    <t>57906001</t>
  </si>
  <si>
    <t>Радиграфија мастоидних костију-читање</t>
  </si>
  <si>
    <t>57912001</t>
  </si>
  <si>
    <t>Радиграфија осталих фасцијалних костију-читање</t>
  </si>
  <si>
    <t>58100001</t>
  </si>
  <si>
    <t>Радиграфија цервикалног дела кичме-читање</t>
  </si>
  <si>
    <t>58103001</t>
  </si>
  <si>
    <t>Радиграфија торакалног дела кичме-читање</t>
  </si>
  <si>
    <t>58106001</t>
  </si>
  <si>
    <t>Радиграфија лумбално сакралног  дела кичме-читање</t>
  </si>
  <si>
    <t>58500001</t>
  </si>
  <si>
    <t>Радиграфија грудног коша-читање</t>
  </si>
  <si>
    <t>58524001</t>
  </si>
  <si>
    <t>Радиграфија ребара обострано-читање</t>
  </si>
  <si>
    <t>58700001</t>
  </si>
  <si>
    <t>Радиграфија уринарног система-читање</t>
  </si>
  <si>
    <t>58900001</t>
  </si>
  <si>
    <t>Радиграфија абдомена-читање</t>
  </si>
  <si>
    <t>58909001</t>
  </si>
  <si>
    <t>Радиграфија фаринкса,езофагуса,желуца или дуоденума са применом позитивног контрасног средства-читање</t>
  </si>
  <si>
    <t>58921-00</t>
  </si>
  <si>
    <t>Остала радиографска снимања гастроинтестиналног тракта са применом позитивног контрасног средства и клистиром</t>
  </si>
  <si>
    <t>59751-00</t>
  </si>
  <si>
    <t xml:space="preserve">Артрографија 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</si>
  <si>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</si>
  <si>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</si>
  <si>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</si>
  <si>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</si>
  <si>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</si>
  <si>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</si>
  <si>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</si>
  <si>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Радиографско снимање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</si>
  <si>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</si>
  <si>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</si>
  <si>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</si>
  <si>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</si>
  <si>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</si>
  <si>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</si>
  <si>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</si>
  <si>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</si>
  <si>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</si>
  <si>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</si>
  <si>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</si>
  <si>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</si>
  <si>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</si>
  <si>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Радиографско снимање- читање</t>
  </si>
  <si>
    <t>А57927-00</t>
  </si>
  <si>
    <t>Радиографско снимање темпорално мандибуларног зглоба</t>
  </si>
  <si>
    <t>А58100-00</t>
  </si>
  <si>
    <t>Радиографско снимање  цервикалног дела кичме</t>
  </si>
  <si>
    <t>А58103-00</t>
  </si>
  <si>
    <t>Радиографско снимање  троракалног дела кичме</t>
  </si>
  <si>
    <t>А58106-00</t>
  </si>
  <si>
    <t>Радиографско снимање  лумбалног сакралног дела кичме</t>
  </si>
  <si>
    <t>А58500-00</t>
  </si>
  <si>
    <t>Радиографско снимање  грудног коша</t>
  </si>
  <si>
    <t>А58506001</t>
  </si>
  <si>
    <t>Радиографско снимање  грудног коша са флуороскопским прегледом</t>
  </si>
  <si>
    <t>А58521-00</t>
  </si>
  <si>
    <t>Радиографско снимање  стернума</t>
  </si>
  <si>
    <t>А58521-01</t>
  </si>
  <si>
    <t>Радиографско снимање  ребара-једнострано</t>
  </si>
  <si>
    <t>А58524-00</t>
  </si>
  <si>
    <t>Радиографско снимање  ребара-обострано</t>
  </si>
  <si>
    <t>А58700-00</t>
  </si>
  <si>
    <t>Радиографско снимање  уринарног система</t>
  </si>
  <si>
    <t>А58909-00</t>
  </si>
  <si>
    <t>Радиографско снимање фаринкса,езофагуса,желуца или дуоденума са применом позитивног контрасног средства</t>
  </si>
  <si>
    <t>57506001</t>
  </si>
  <si>
    <t>Радиграфија хумеруса-читање</t>
  </si>
  <si>
    <t>Радиографија шаке ,ручног зглоба и подлактице -читање</t>
  </si>
  <si>
    <t>Радиографско снимање параназалног синуса -читање</t>
  </si>
  <si>
    <t>57915001</t>
  </si>
  <si>
    <t>Радиографско мандибуле -читање</t>
  </si>
  <si>
    <t>57921001</t>
  </si>
  <si>
    <t>Радиографско носа -читање</t>
  </si>
  <si>
    <t>58521001</t>
  </si>
  <si>
    <t>Радиографско стернума-читање</t>
  </si>
  <si>
    <t>А59751-00</t>
  </si>
  <si>
    <t>57512021</t>
  </si>
  <si>
    <t>57927001</t>
  </si>
  <si>
    <t>Радиографија темпоралномандибуларног зглоба- читанје</t>
  </si>
  <si>
    <t>58927001</t>
  </si>
  <si>
    <t>Директна холангиографија-читање</t>
  </si>
  <si>
    <t>А58921-00</t>
  </si>
  <si>
    <t>58521011</t>
  </si>
  <si>
    <t>Радиографија ребара једнострано -читање</t>
  </si>
  <si>
    <t>Радиографија ребара обострано-читање</t>
  </si>
  <si>
    <t>А58706001</t>
  </si>
  <si>
    <t>Интравенска урографија</t>
  </si>
  <si>
    <t>58718001</t>
  </si>
  <si>
    <t>Ретрограднацистографија-читанје</t>
  </si>
  <si>
    <t>А58718-00</t>
  </si>
  <si>
    <t>59739-02</t>
  </si>
  <si>
    <t>Синографија ретроперитонеума</t>
  </si>
  <si>
    <t>а59300-00</t>
  </si>
  <si>
    <t>Радиографско снимање  дојке,обострано</t>
  </si>
  <si>
    <t>59300001</t>
  </si>
  <si>
    <t>Радиографија дојке -обострано-читање</t>
  </si>
  <si>
    <t>58916001</t>
  </si>
  <si>
    <t xml:space="preserve">Радиографија танког црева са применомпозитивног контрасног средства и клистиром -чишћење </t>
  </si>
  <si>
    <t>59751001</t>
  </si>
  <si>
    <t>Артрографија -читање</t>
  </si>
  <si>
    <t>A58718-01</t>
  </si>
  <si>
    <t>A58912-00</t>
  </si>
  <si>
    <t>А58715-00</t>
  </si>
  <si>
    <t>Дензитометрија костију употребом рендгенске апсорциометрије дуалне енергије</t>
  </si>
  <si>
    <t>А58721-00</t>
  </si>
  <si>
    <t>ИНТЕРВЕНТНА РАДИОЛОГИЈА</t>
  </si>
  <si>
    <t>Укупно услуга</t>
  </si>
  <si>
    <t>30224-01</t>
  </si>
  <si>
    <t>Перкутана дренажа интраабдоминалнихапсцеса или хематома циста</t>
  </si>
  <si>
    <t>252210</t>
  </si>
  <si>
    <t>Колени зглоб пункција</t>
  </si>
  <si>
    <t>30094-00</t>
  </si>
  <si>
    <t>Перкутана биопсија меких ткива иглом</t>
  </si>
  <si>
    <t>Биопсија дубоког ткива дојке</t>
  </si>
  <si>
    <t>Перкутана нефростомија(PCN)</t>
  </si>
  <si>
    <t>Ињекција у зглоб или неку другу синовијску шупљину некласификовано на другом месту</t>
  </si>
  <si>
    <t>Интрамускуларно давање фарм.средства ,друго и неназначено фарм.сред.</t>
  </si>
  <si>
    <t>90600-01</t>
  </si>
  <si>
    <t>Ослобађање адхезија или контрактура рамена</t>
  </si>
  <si>
    <t>Инфилтрација локалног анестетика АСА 10</t>
  </si>
  <si>
    <t>30409-00</t>
  </si>
  <si>
    <t>Перкутана(затворена) биопсија јетре</t>
  </si>
  <si>
    <t>Дијагностичка торакоцинтеза</t>
  </si>
  <si>
    <t>Екцизија бекерове цисте</t>
  </si>
  <si>
    <t>30440-01</t>
  </si>
  <si>
    <t>Перкутана билијарна дренажа</t>
  </si>
  <si>
    <t>Аспирација зглоба или неке друге синовијске шипљине ,некласификовано на другом месту</t>
  </si>
  <si>
    <t>30094-03</t>
  </si>
  <si>
    <t>Перкутана биопсија слезине(иглом)</t>
  </si>
  <si>
    <t>Перкутана дренажа апцеса меког ткива</t>
  </si>
  <si>
    <t>36604-00</t>
  </si>
  <si>
    <t>Антеградно пласирање уретералног катетера кроз перкутану нефростому техника интер.ради.</t>
  </si>
  <si>
    <t>36605-00</t>
  </si>
  <si>
    <t>Антеградно пласирање уретералног катетера кроз перкутану нефростому техника интер.ради.са уклањањем калкуса</t>
  </si>
  <si>
    <t>30090-00</t>
  </si>
  <si>
    <t>Перкутана биопсија плеуре иглом</t>
  </si>
  <si>
    <t>Перкутана дренажа интраабдоминалних апсцеса или хематома циста</t>
  </si>
  <si>
    <t>30440-00</t>
  </si>
  <si>
    <t>Перкутана трансхепатзичка холангиографија(ПТЦ)</t>
  </si>
  <si>
    <t>36561-00</t>
  </si>
  <si>
    <t>Затворена биуоп'сија бубрега</t>
  </si>
  <si>
    <t>90047-00</t>
  </si>
  <si>
    <t>Аспирација тиреоидне жлезде</t>
  </si>
  <si>
    <t>Испирање катењтера некласификовано на другом месту</t>
  </si>
  <si>
    <t>38812-00</t>
  </si>
  <si>
    <t>Перкутана биопсија плућа иглом</t>
  </si>
  <si>
    <t>30094-06</t>
  </si>
  <si>
    <t>Перкутана биопсија интраабдоминалне масе</t>
  </si>
  <si>
    <t>009103</t>
  </si>
  <si>
    <t>Интралезијска и перилезијска апликација лека</t>
  </si>
  <si>
    <t>Интравенско давање фарм.сред.- стероид</t>
  </si>
  <si>
    <t>30075-04</t>
  </si>
  <si>
    <t>Бипсија надбубрежне жлезде</t>
  </si>
  <si>
    <t>36627-00</t>
  </si>
  <si>
    <t>Перкутана нефроскопија</t>
  </si>
  <si>
    <t>38418-02</t>
  </si>
  <si>
    <t>Биопсија плућа</t>
  </si>
  <si>
    <t>Дренажа интраабдоминалног апсцеса ,хематома или цисте</t>
  </si>
  <si>
    <t>96198-09</t>
  </si>
  <si>
    <t>Интраректално давање фармаколошког средства,друго и некласификовано фармаколошко средство</t>
  </si>
  <si>
    <t>Локална апликација лека(токсавид&gt;)</t>
  </si>
  <si>
    <t>30075-01</t>
  </si>
  <si>
    <t>Биопсија меког ткива</t>
  </si>
  <si>
    <t>59739-01</t>
  </si>
  <si>
    <t>Синографија зида абдомена</t>
  </si>
  <si>
    <t>30075-16</t>
  </si>
  <si>
    <t>Биопсија панкреаса</t>
  </si>
  <si>
    <t>30482-00</t>
  </si>
  <si>
    <t>Поновна уградња катетера перкутане ендоскопске гастростоме</t>
  </si>
  <si>
    <t>L029363</t>
  </si>
  <si>
    <t>Преглед узорка добијеног фнап методом</t>
  </si>
  <si>
    <t>38418-01</t>
  </si>
  <si>
    <t>Биопсија плеуре</t>
  </si>
  <si>
    <t>30094-05</t>
  </si>
  <si>
    <t>Перкутана биопсија панкреаса иглом</t>
  </si>
  <si>
    <t>009014</t>
  </si>
  <si>
    <t>Локална апликација концетрованих флуорида</t>
  </si>
  <si>
    <t>009158</t>
  </si>
  <si>
    <t>Дренажа интраабдоминалног апсцеса</t>
  </si>
  <si>
    <t>Ултразвучна дијагностика (8 апарата и 3 смене)</t>
  </si>
  <si>
    <t>Ултразвучни преглед дојке, унилатералан</t>
  </si>
  <si>
    <t>55812-00</t>
  </si>
  <si>
    <t>Ултразвучни преглед грудног коша</t>
  </si>
  <si>
    <t>55812-002</t>
  </si>
  <si>
    <t>Ултразвучни преглед трбушног зида</t>
  </si>
  <si>
    <t>55816-01</t>
  </si>
  <si>
    <t>Ултразвучни преглед препона</t>
  </si>
  <si>
    <t>55824-01</t>
  </si>
  <si>
    <t>Ултразвучни преглед бедра</t>
  </si>
  <si>
    <t>Ултразвучни преглед потколенице</t>
  </si>
  <si>
    <t>Ултразвучни преглед коже и поткожног ткива</t>
  </si>
  <si>
    <t>Ултразвучни преклед лакта</t>
  </si>
  <si>
    <t>Ултразвучни преклед колена</t>
  </si>
  <si>
    <t>Ултразвучни дуплекс преглед хируршки обликоване артеријовенске фистуле или артеријовенска синтетска премосница горњих екстремитета</t>
  </si>
  <si>
    <t>Ултразвучни преклед кука</t>
  </si>
  <si>
    <t>Ултразвучни преклед стопала</t>
  </si>
  <si>
    <t>Ултразвучни преклед због мерња фетуса</t>
  </si>
  <si>
    <t>Ултразвучни преклед абдомена или пелвиса због осталих стања повезаних са трудноћом</t>
  </si>
  <si>
    <t>Ултразвучни преклед рамена и надлактице</t>
  </si>
  <si>
    <t>55824-00</t>
  </si>
  <si>
    <t>Ултразвучни преклед глутеалне регије</t>
  </si>
  <si>
    <t>Ултразвучни преклед препоне</t>
  </si>
  <si>
    <t>90908-001</t>
  </si>
  <si>
    <t>Ултразвучни преглед регионалних лимфних чворова</t>
  </si>
  <si>
    <t>Ултразвучни преглед грудног коша или трбушног зида</t>
  </si>
  <si>
    <t>55032001</t>
  </si>
  <si>
    <t>Ултразвучни преглед штитасте жлезде</t>
  </si>
  <si>
    <t>009202</t>
  </si>
  <si>
    <t xml:space="preserve">Ултразвучни преглед </t>
  </si>
  <si>
    <t>90908-00</t>
  </si>
  <si>
    <t>Ултразвучни преглед осталих области</t>
  </si>
  <si>
    <t>Уллтразвучни преглед дојки</t>
  </si>
  <si>
    <t>Доплер( 4 апарата и 2 смене)</t>
  </si>
  <si>
    <t xml:space="preserve">М-приказ и дводимензионални ултразвучни преглед срца у реалном времену
</t>
  </si>
  <si>
    <t>Ултразвучни дуплекс преглед артерија или бајпаса доњих екстремитета,унилатерални</t>
  </si>
  <si>
    <t>Ултразвучни дуплекс преглед вена  доњих екстремитета,унилатерални</t>
  </si>
  <si>
    <t>Ултразвучни дуплекс преглед вена  доњих екстремитета,билатерални</t>
  </si>
  <si>
    <t>Ултразвучни дуплекс преглед артерија или бајпаса горњих екстремитета,унилатерални</t>
  </si>
  <si>
    <t>Ултразвучни дуплекс преглед аорте или бајпаса интраабдоминалних и илијачних артерија и доње шупље вене</t>
  </si>
  <si>
    <t>Ултразвучни дуплекс преглед артерија или бајпаса ГОРЊИХ екстремитета,унилатерални</t>
  </si>
  <si>
    <t>Ултразвучни преглед дуплекс преглед вена горњих екстремитета,унилатерални</t>
  </si>
  <si>
    <t>Ултразвучни дуплекс артерија или бајпаса горњих екстремитета</t>
  </si>
  <si>
    <t>5578-00</t>
  </si>
  <si>
    <t>Ултразвучни дуплекс преглед реналних и .висц. Кр . Судова</t>
  </si>
  <si>
    <t>55292-01</t>
  </si>
  <si>
    <t>Ултразвучни дуплекс преглед хируршки обликоване артеријовенске фистуле или артеријовенска синтетска премосница доњих екстремитета</t>
  </si>
  <si>
    <t>ЦТ Скенер (1 апарат и 3 смене)</t>
  </si>
  <si>
    <t>56001-00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</si>
  <si>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</si>
  <si>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</si>
  <si>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</si>
  <si>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56010-00</t>
  </si>
  <si>
    <t xml:space="preserve">Компјутеризована томографија питуитарне шупљине </t>
  </si>
  <si>
    <t>56013-00</t>
  </si>
  <si>
    <t>Компјутеризована томографија орбите</t>
  </si>
  <si>
    <t>56013-02</t>
  </si>
  <si>
    <t>Компјутеризована томографија орбите и мозга</t>
  </si>
  <si>
    <t>56016-04</t>
  </si>
  <si>
    <t>Компјутеризована томографија редњег ува и темпоралне кости,обострано</t>
  </si>
  <si>
    <t>56016-05</t>
  </si>
  <si>
    <t>Компјутеризована томографија средњег ува и темпоралне кости мса употребом контрастног средства,обострана</t>
  </si>
  <si>
    <t>56016-06</t>
  </si>
  <si>
    <t>Компјутеризована томографија средњег ува, темпоралне кости и мозга,обострана</t>
  </si>
  <si>
    <t>56022-01</t>
  </si>
  <si>
    <t>Компјутеризована томографија параназалног синуса</t>
  </si>
  <si>
    <t>56030-00</t>
  </si>
  <si>
    <t>Компјутеризована томографија фацијалних костију, параназалног синуса и мозга</t>
  </si>
  <si>
    <t>56101-00</t>
  </si>
  <si>
    <t>Компјутеризована томографија меких ткива врата</t>
  </si>
  <si>
    <t>56107-00</t>
  </si>
  <si>
    <t>Компјутеризована томографија меких ткива врата са интравенском применом контрастног средства</t>
  </si>
  <si>
    <t>56301-00</t>
  </si>
  <si>
    <t>Компјутеризована томографија грудног коша</t>
  </si>
  <si>
    <t>56301-01</t>
  </si>
  <si>
    <t>Компјутеризована томографија грудног коша и абдомена</t>
  </si>
  <si>
    <t>56307-00</t>
  </si>
  <si>
    <t>Компјутеризована томографија грудног коша са интравенском применом контрастног средства</t>
  </si>
  <si>
    <t>56307-01</t>
  </si>
  <si>
    <t>Компјутеризована томографија грудног коша и абдомена са интравенском применом контрастног средства</t>
  </si>
  <si>
    <t>56401-00</t>
  </si>
  <si>
    <t>Компјутеризована томографија абдомена</t>
  </si>
  <si>
    <t>56407-00</t>
  </si>
  <si>
    <t>Компјутеризована томографија абдомена са интравенском применом контрастног средства</t>
  </si>
  <si>
    <t>56409-00</t>
  </si>
  <si>
    <t>Компјутеризована томографија карлице</t>
  </si>
  <si>
    <t>56412-00</t>
  </si>
  <si>
    <t>Компјутеризована томографија карлице са интравенском применом контрастног средства</t>
  </si>
  <si>
    <t>56501-00</t>
  </si>
  <si>
    <t xml:space="preserve">Компјутеризована томографија абдомена и карлице 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</si>
  <si>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</si>
  <si>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</si>
  <si>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56801-00</t>
  </si>
  <si>
    <t>Компјутеризована томографија грудног коша, абдомена и пелвиса</t>
  </si>
  <si>
    <t>56807-00</t>
  </si>
  <si>
    <t>Компјутеризована томографија грудног коша, абдомена и пелвиса са интравенском применом контрастног средства</t>
  </si>
  <si>
    <t>57001-00</t>
  </si>
  <si>
    <t>Компјутеризована томографија мозга и грудног коша</t>
  </si>
  <si>
    <t>57007-00</t>
  </si>
  <si>
    <t>Компјутеризована томографија мозга, грудног коша  са интравенском применом контрастног средства</t>
  </si>
  <si>
    <t>56010-03</t>
  </si>
  <si>
    <t>Компјутеризована томографија питуитарне шупљине и мозга са интравенском применом контрастног средства</t>
  </si>
  <si>
    <t>56013-03</t>
  </si>
  <si>
    <t>Компјутеризована томографија орбите и мозга са применом интравенског контрастног средства</t>
  </si>
  <si>
    <t>56016-00</t>
  </si>
  <si>
    <t>Компјутеризована томографија средњег ува и темпоралне кости,једнострана</t>
  </si>
  <si>
    <t>56016-07</t>
  </si>
  <si>
    <t>Компјутеризована томографија средњег ува и,темпоралне кости и мозга са интравенском применом контр.средства</t>
  </si>
  <si>
    <t>56016-03</t>
  </si>
  <si>
    <t>Компјутеризована томографија средњег ува и темпоралне кости и мозга са интравенском применом контрастног средства-једнострано</t>
  </si>
  <si>
    <t>56022-00</t>
  </si>
  <si>
    <t>Компјутеризована томографија фацијалних костију</t>
  </si>
  <si>
    <t>56028-00</t>
  </si>
  <si>
    <t>Компјутеризована томографија фацијалних костију са интравенском применом контрастног средства</t>
  </si>
  <si>
    <t>56220-00</t>
  </si>
  <si>
    <t>Компјутеризована томографија кичме,цервикалне регије</t>
  </si>
  <si>
    <t>56221-00</t>
  </si>
  <si>
    <t>Компјутеризована томографија кичме, торакалне  регије</t>
  </si>
  <si>
    <t>56223-00</t>
  </si>
  <si>
    <t>Компјутеризована томографија кичме, лумбосакралне  регије</t>
  </si>
  <si>
    <t>56224-00</t>
  </si>
  <si>
    <t>Компјутеризована томографија кичме  са интравенском применом контрастног средства,цервикалне регије</t>
  </si>
  <si>
    <t>56549-01</t>
  </si>
  <si>
    <t>Компјутеризована томографија колона</t>
  </si>
  <si>
    <t>56619-00</t>
  </si>
  <si>
    <t>Компјутеризована томографија екстремитета</t>
  </si>
  <si>
    <t>56625-00</t>
  </si>
  <si>
    <t>Компјутеризована томографија екстремитета са интравенском применом контр.средства</t>
  </si>
  <si>
    <t>57001-01</t>
  </si>
  <si>
    <t>Компјутеризована томографија мозга ,грудног коша и абдомена</t>
  </si>
  <si>
    <t>57350-00</t>
  </si>
  <si>
    <t>Спирална ангиографија компјутеризованом томографијом главе или врата са интравенском применом контрастног средства</t>
  </si>
  <si>
    <t>57350-02</t>
  </si>
  <si>
    <t>Спирална ангиографија компјутеризованом томографијом  грудног коша ,са интравенском применом контрастног средства</t>
  </si>
  <si>
    <t>57007-01</t>
  </si>
  <si>
    <t>Компјутеризована томографија мозга и грудног коша и абдомена са применом контр.средст.</t>
  </si>
  <si>
    <t>56022-02</t>
  </si>
  <si>
    <t>Компијутеризована томографија фацијалних костију и параназалног синуса</t>
  </si>
  <si>
    <t>57350-03</t>
  </si>
  <si>
    <t>Спирална ангиографија компијутеризованом томографијом абдомена ,са интрав. применом контрас. Средства</t>
  </si>
  <si>
    <t>56010-01</t>
  </si>
  <si>
    <t>Компијутеризована томографија питуитарне шупљине са интрав.применом конт.сред.</t>
  </si>
  <si>
    <t>Компијутеризована томографија карлице  са интрав.применом конт.сред.</t>
  </si>
  <si>
    <t>56625003</t>
  </si>
  <si>
    <t>Компијутеризована томографија циљаног зглоба, екстремитета -нативно.</t>
  </si>
  <si>
    <t>56401003</t>
  </si>
  <si>
    <t>Компијутеризована томографија-урографија</t>
  </si>
  <si>
    <t>Компијутеризована томографија орбите и мозга</t>
  </si>
  <si>
    <t>57350-04</t>
  </si>
  <si>
    <t>Спирална ангиографија компијутеризованом томографијом абдоминалне и билатералне илиофеморалне аорте доњих екстремитета</t>
  </si>
  <si>
    <t>56028-02</t>
  </si>
  <si>
    <t>Компијутеризована томографија фацијалних костију и параназалног синуса са и. Применом контр. Сред.</t>
  </si>
  <si>
    <t>56036-00</t>
  </si>
  <si>
    <t>Компијутеризована томографија фасцијалних костију параназалног синуса и мозга са интравенском применом контрасног средства</t>
  </si>
  <si>
    <t>Ендоскопска сала(2 апарата и 1 смена)</t>
  </si>
  <si>
    <t>Ригидна сигмоидоскопија</t>
  </si>
  <si>
    <t>Ригидна сигмоидоскопија са бипсијом</t>
  </si>
  <si>
    <t xml:space="preserve">Фибероптичка колоноскопија </t>
  </si>
  <si>
    <t>Ригидна  фибероптичка езофагоскопија</t>
  </si>
  <si>
    <t>Фибероптичка колоноскопија са биопсијом</t>
  </si>
  <si>
    <t>Фибероптичка колоноскопија до хепатичке флексуре са полипепктомијом</t>
  </si>
  <si>
    <t>Фибероптичка колоноскопија до цеклума са биопсијом</t>
  </si>
  <si>
    <t>Фибероптичка колоноскопија до цекума</t>
  </si>
  <si>
    <t>Магнетна резонанца (у загради уписати број апарата и број смена)</t>
  </si>
  <si>
    <t>90901-10</t>
  </si>
  <si>
    <t>Магнетна резонанца дојке</t>
  </si>
  <si>
    <t>Укупно свих услуга</t>
  </si>
  <si>
    <t>A.Биохемијске и хематолошке анализе укупно</t>
  </si>
  <si>
    <t>A1.Хематолошке анализе укупно</t>
  </si>
  <si>
    <t>L014076</t>
  </si>
  <si>
    <t>Крвна слика (Ер, Ле, Хцт, Хб, Тр)</t>
  </si>
  <si>
    <t>L014092</t>
  </si>
  <si>
    <t>Крвна слика (Хб, Ер, Хцт, МЦВ, МЦХ, МЦХЦ, Ле, Тр, ЛеФ, ПДW, МПВ)</t>
  </si>
  <si>
    <t>L014209</t>
  </si>
  <si>
    <t xml:space="preserve">Седиментација еритроцита (СЕ) </t>
  </si>
  <si>
    <t>L014084</t>
  </si>
  <si>
    <t>Крвна слика са троделном ле. Формулом</t>
  </si>
  <si>
    <t>L014159</t>
  </si>
  <si>
    <t>Микроскопија -број леукоцита у крви</t>
  </si>
  <si>
    <t>L014100</t>
  </si>
  <si>
    <t>Крвна слика са петоделном ле. Формулом</t>
  </si>
  <si>
    <t>A2. Биохемијске анализе укупно</t>
  </si>
  <si>
    <t xml:space="preserve">Узорковање крви (микроузорковање) 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</si>
  <si>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</si>
  <si>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</si>
  <si>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</si>
  <si>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L000075</t>
  </si>
  <si>
    <t>Ацидобазни статус (пХ, пО2, пЦО2) у крви</t>
  </si>
  <si>
    <t>L000331</t>
  </si>
  <si>
    <t>Глукоза толеранс тест (тест оптерећења глукозом, ГТТ-орални) - глукоза у крви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</si>
  <si>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</si>
  <si>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</si>
  <si>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</si>
  <si>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</si>
  <si>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</si>
  <si>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</si>
  <si>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</si>
  <si>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</si>
  <si>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L001214</t>
  </si>
  <si>
    <t xml:space="preserve">Алфа-фетопротеин (АФП) у серуму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</si>
  <si>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</si>
  <si>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</si>
  <si>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</si>
  <si>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</si>
  <si>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L001867</t>
  </si>
  <si>
    <t xml:space="preserve">Бикарбонати (угљен-диоксид, укупан) у серуму - спектрофотометријом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</si>
  <si>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</si>
  <si>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</si>
  <si>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</si>
  <si>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</si>
  <si>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</si>
  <si>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</si>
  <si>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</si>
  <si>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</si>
  <si>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</si>
  <si>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</si>
  <si>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</si>
  <si>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</si>
  <si>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</si>
  <si>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</si>
  <si>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</si>
  <si>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</si>
  <si>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</si>
  <si>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</si>
  <si>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</si>
  <si>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</si>
  <si>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</si>
  <si>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</si>
  <si>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</si>
  <si>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</si>
  <si>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</si>
  <si>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</si>
  <si>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L004234</t>
  </si>
  <si>
    <t xml:space="preserve">Креатин киназа (ЦК) у серуму - спектрофотометрија </t>
  </si>
  <si>
    <t>L004291</t>
  </si>
  <si>
    <t xml:space="preserve">Креатинин клиренс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</si>
  <si>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</si>
  <si>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</si>
  <si>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</si>
  <si>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</si>
  <si>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L004655</t>
  </si>
  <si>
    <t xml:space="preserve">Магнезијум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</si>
  <si>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</si>
  <si>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</si>
  <si>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</si>
  <si>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</si>
  <si>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</si>
  <si>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</si>
  <si>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L005512</t>
  </si>
  <si>
    <t xml:space="preserve">Реуматоидни фактор (РФ) у серуму - имунотурбидиметријом </t>
  </si>
  <si>
    <t>L005843</t>
  </si>
  <si>
    <t xml:space="preserve">ТИБЦ (укупни капацитет везивања гвожђа) у серуму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</si>
  <si>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</si>
  <si>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</si>
  <si>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</si>
  <si>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</si>
  <si>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</si>
  <si>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</si>
  <si>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L008912</t>
  </si>
  <si>
    <t xml:space="preserve">Алфа-амилаза у урину </t>
  </si>
  <si>
    <t>L010272</t>
  </si>
  <si>
    <t xml:space="preserve">Креатинин у дневном урину - спектрофотометријом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</si>
  <si>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</si>
  <si>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</si>
  <si>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</si>
  <si>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</si>
  <si>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</si>
  <si>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</si>
  <si>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</si>
  <si>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</si>
  <si>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</si>
  <si>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</si>
  <si>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</si>
  <si>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</si>
  <si>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L012708</t>
  </si>
  <si>
    <t xml:space="preserve">Глукоза у плеуралном пунктату </t>
  </si>
  <si>
    <t>L012807</t>
  </si>
  <si>
    <t xml:space="preserve">Протеини (укупни) у плеуралном пунктату </t>
  </si>
  <si>
    <t>L019125</t>
  </si>
  <si>
    <t>Антистрептолизин О тест (АСОТ) - латеx аглутинационим тестом</t>
  </si>
  <si>
    <t>L000836</t>
  </si>
  <si>
    <t>Тропонин у крви -поцт -методом</t>
  </si>
  <si>
    <t>L001925</t>
  </si>
  <si>
    <t>БНП- Б-тип натриуретског пептида у среруму</t>
  </si>
  <si>
    <t>L003137</t>
  </si>
  <si>
    <t>Имуноглобулин у серуму -плазми</t>
  </si>
  <si>
    <t>L003327</t>
  </si>
  <si>
    <t>Инсулин у серуму -плазми</t>
  </si>
  <si>
    <t>L003517</t>
  </si>
  <si>
    <t>Интерлеукин 6 у серуму- плазми</t>
  </si>
  <si>
    <t>L005256</t>
  </si>
  <si>
    <t>Прогестерон у серуму -плазми</t>
  </si>
  <si>
    <t>L005298</t>
  </si>
  <si>
    <t>Прокалцитонин у серуму</t>
  </si>
  <si>
    <t>L005306</t>
  </si>
  <si>
    <t>Пролактин у серуму -плазми</t>
  </si>
  <si>
    <t>L008151</t>
  </si>
  <si>
    <t>Миоглобин у плазми -поцт -методом</t>
  </si>
  <si>
    <t>L012674</t>
  </si>
  <si>
    <t>Алфаамилаза унплеуралном пунктату</t>
  </si>
  <si>
    <t>L012716</t>
  </si>
  <si>
    <t>Холестерол у плеуларном пунктату</t>
  </si>
  <si>
    <t>L012849</t>
  </si>
  <si>
    <t>Триглицериди у плеуларном пунктату</t>
  </si>
  <si>
    <t>L014019</t>
  </si>
  <si>
    <t>Хематокрит у крви</t>
  </si>
  <si>
    <t>L017723</t>
  </si>
  <si>
    <t>Укупан ИГЕ у серуму</t>
  </si>
  <si>
    <t>L000232</t>
  </si>
  <si>
    <t>БНП- Б-тип натриуретског пептида у крви</t>
  </si>
  <si>
    <t>L006247</t>
  </si>
  <si>
    <t>Уреа клиренс -израчунавање</t>
  </si>
  <si>
    <t>L003764</t>
  </si>
  <si>
    <t>Калцијум у серуму -плазми</t>
  </si>
  <si>
    <t>L004523</t>
  </si>
  <si>
    <t>Липаза у серуму</t>
  </si>
  <si>
    <t>L010868</t>
  </si>
  <si>
    <t>Албумин у ликвору</t>
  </si>
  <si>
    <t>L009640</t>
  </si>
  <si>
    <t xml:space="preserve">Албумин у дневном урину </t>
  </si>
  <si>
    <t>L012757</t>
  </si>
  <si>
    <t>Лактат дехидрохеназа (лдх) у плеуралном пунктату</t>
  </si>
  <si>
    <t>L001800</t>
  </si>
  <si>
    <t xml:space="preserve">Бета-хориогонадотропин, укупан (бета-хЦГ, βхЦГ) у серуму - ФПИА/МЕИА, ЦМИА односно ЕЦЛИА </t>
  </si>
  <si>
    <t>L002360</t>
  </si>
  <si>
    <t>Феритин у серуму -имунохемијски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</si>
  <si>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</si>
  <si>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</si>
  <si>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</si>
  <si>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</si>
  <si>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</si>
  <si>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</si>
  <si>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</si>
  <si>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</si>
  <si>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L004259</t>
  </si>
  <si>
    <t xml:space="preserve">Креатин киназа ЦК-МБ, масс у серуму </t>
  </si>
  <si>
    <t>L005132</t>
  </si>
  <si>
    <t xml:space="preserve">Паратхормон (паратироидни хормон, ПТХ) у серуму -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</si>
  <si>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</si>
  <si>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</si>
  <si>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</si>
  <si>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</si>
  <si>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L005876</t>
  </si>
  <si>
    <t xml:space="preserve">Тиреостимулирајући хормон (тиротропин, ТСХ) у серуму - ФПИА, МЕИА, ЦМИА односно ЕЦЛИА </t>
  </si>
  <si>
    <t>L005942</t>
  </si>
  <si>
    <t xml:space="preserve">Тироксин, слободан (фТ4) у серуму - ФПИА, МЕИА, ЦМИА односно ЕЦЛИА </t>
  </si>
  <si>
    <t>L006080</t>
  </si>
  <si>
    <t xml:space="preserve">Тријодтиронин, слободан (фТ3) у серуму - ФПИА, МЕИА односно ЦМИА </t>
  </si>
  <si>
    <t>L006171</t>
  </si>
  <si>
    <t xml:space="preserve">Тропонин И у серуму </t>
  </si>
  <si>
    <t>L017285</t>
  </si>
  <si>
    <t xml:space="preserve">Антитела на тиреоидну пероксидазу (анти-ТПО) и тиреоглобулин (анти-ТГ) ИгГ у серуму - ИИФ </t>
  </si>
  <si>
    <t>L002379</t>
  </si>
  <si>
    <t xml:space="preserve">Феритин у серуму </t>
  </si>
  <si>
    <t>L004242</t>
  </si>
  <si>
    <t>Креатин киназа ЦКМБ у серуму</t>
  </si>
  <si>
    <t>L000851</t>
  </si>
  <si>
    <t>Витамин б12  у серуму-плазми</t>
  </si>
  <si>
    <t>L000950</t>
  </si>
  <si>
    <t>Витамин д3 у серуму -плазми</t>
  </si>
  <si>
    <t>L002139</t>
  </si>
  <si>
    <t>Дехидроепијандростерон -сулфат у серумуи плазми</t>
  </si>
  <si>
    <t>L002295</t>
  </si>
  <si>
    <t>Естрадиол укупан у сеуму -плазми</t>
  </si>
  <si>
    <t>L002410</t>
  </si>
  <si>
    <t>Фоликулостимулирајући хормон ФСХ  у серуму- плазми</t>
  </si>
  <si>
    <t>L004622</t>
  </si>
  <si>
    <t>Лутеинизирајући хормон ЛХ у серуму -плазми</t>
  </si>
  <si>
    <t>L005710</t>
  </si>
  <si>
    <t>Стероид везујући глобулин у серуму -плазми</t>
  </si>
  <si>
    <t>L005801</t>
  </si>
  <si>
    <t>Тестостерон укупан у серуму -плазми</t>
  </si>
  <si>
    <t>L005892</t>
  </si>
  <si>
    <t>Тироглобулин ТГ у серуму -плазми</t>
  </si>
  <si>
    <t>L017270</t>
  </si>
  <si>
    <t xml:space="preserve">Антитела на тиреоглобулин анти -ТГ </t>
  </si>
  <si>
    <t>L014416</t>
  </si>
  <si>
    <t xml:space="preserve">Д-димер у плазми - </t>
  </si>
  <si>
    <t>L017278</t>
  </si>
  <si>
    <t>Антитела на тиреоидну пероксидазу (анти-ТПО) антитела и игг класе у серуми- плазми</t>
  </si>
  <si>
    <t>25-ох-витамин д3 у серуму- плазми</t>
  </si>
  <si>
    <t>L014332</t>
  </si>
  <si>
    <t xml:space="preserve">Активирано парцијално тромбопластинско време (аПТТ) у плазми - коагулометријски </t>
  </si>
  <si>
    <t>L014423</t>
  </si>
  <si>
    <t xml:space="preserve">Д-димер у плазми - ПОЦТ методом </t>
  </si>
  <si>
    <t>L014704</t>
  </si>
  <si>
    <t xml:space="preserve">Фибриноген у плазми - Цлаусс-овом методом </t>
  </si>
  <si>
    <t>L015040</t>
  </si>
  <si>
    <t xml:space="preserve">Протромб. Вр.(ПТ и ИНР вред.) у плазм - коагул. </t>
  </si>
  <si>
    <t>L015263</t>
  </si>
  <si>
    <t xml:space="preserve">Време коагулације (Лее-Wхите) у плазми </t>
  </si>
  <si>
    <t>L015271</t>
  </si>
  <si>
    <t xml:space="preserve">Време крварења (Дуке) </t>
  </si>
  <si>
    <t>L005249</t>
  </si>
  <si>
    <t>нт-про бнп (н-терминал про-браин натриуретикпептиде) у серуму</t>
  </si>
  <si>
    <t>A3. Анализе урина укупно</t>
  </si>
  <si>
    <t>L008979</t>
  </si>
  <si>
    <t xml:space="preserve">Целокупни преглед урина - ручно </t>
  </si>
  <si>
    <t>L010264</t>
  </si>
  <si>
    <t>Креатинин клиренс у дневном урину</t>
  </si>
  <si>
    <t>L009035</t>
  </si>
  <si>
    <t xml:space="preserve">Глукоза у урину </t>
  </si>
  <si>
    <t>L009266</t>
  </si>
  <si>
    <t xml:space="preserve">Кетонска тела (ацетон) у урину </t>
  </si>
  <si>
    <t>L010421</t>
  </si>
  <si>
    <t>Мерење 24х-урина,дневног урина</t>
  </si>
  <si>
    <t>L009472</t>
  </si>
  <si>
    <t xml:space="preserve">Седимент урина </t>
  </si>
  <si>
    <t>L009308</t>
  </si>
  <si>
    <t>Лаки ланци имуноглобулина у урину</t>
  </si>
  <si>
    <t>L010173</t>
  </si>
  <si>
    <t>Калцијум у дневном урину-спектрофотометрија</t>
  </si>
  <si>
    <t>L012252</t>
  </si>
  <si>
    <t xml:space="preserve">Број сперматозоида </t>
  </si>
  <si>
    <t>L019133</t>
  </si>
  <si>
    <t>Бактериолошка контрола стерилности парентералних раствора или хируршког материјала</t>
  </si>
  <si>
    <t>L019166</t>
  </si>
  <si>
    <t>Бактериолошки преглед бриса носа</t>
  </si>
  <si>
    <t>L019174</t>
  </si>
  <si>
    <t>Бактериолошки преглед бриса носа на клицоноштво (С. ауреус, (МРСА), С. пнеумониае...)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</si>
  <si>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</si>
  <si>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</si>
  <si>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</si>
  <si>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</si>
  <si>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</si>
  <si>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</si>
  <si>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</si>
  <si>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 (С. пyогенес, С. ауреус. Х. инфлуензае...)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</si>
  <si>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</si>
  <si>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</si>
  <si>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</si>
  <si>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</si>
  <si>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</si>
  <si>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бронхоалвеоларног лавата</t>
  </si>
  <si>
    <t>L019281</t>
  </si>
  <si>
    <t>Бактериолошки преглед ликвора</t>
  </si>
  <si>
    <t>L019315</t>
  </si>
  <si>
    <t>Бактериолошки преглед ока или коњунктиве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</si>
  <si>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</si>
  <si>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</si>
  <si>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</si>
  <si>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</si>
  <si>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L019398</t>
  </si>
  <si>
    <t>Бактериолошки преглед жучи</t>
  </si>
  <si>
    <t>L019406</t>
  </si>
  <si>
    <t xml:space="preserve">Biohemijska identifikacija aerobnih bakterija </t>
  </si>
  <si>
    <t>L019422</t>
  </si>
  <si>
    <t>Биохемијска идентификација бета - хемолитичног стрептокока</t>
  </si>
  <si>
    <t>L019463</t>
  </si>
  <si>
    <t>Биохемијска идентификација Стапхyлоцоццус врста</t>
  </si>
  <si>
    <t>L019844</t>
  </si>
  <si>
    <t>Доказивање продукције или присуства токсина Цлостридиум диффицилае А или Б</t>
  </si>
  <si>
    <t>L019869</t>
  </si>
  <si>
    <t>Хемокултура аеробно, конвенционална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</si>
  <si>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</si>
  <si>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</si>
  <si>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</si>
  <si>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</si>
  <si>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L020099</t>
  </si>
  <si>
    <t xml:space="preserve">Изолација Helicobacter pylori </t>
  </si>
  <si>
    <t>L020149</t>
  </si>
  <si>
    <t>Изолација микроорганизма субкултуром</t>
  </si>
  <si>
    <t>L020206</t>
  </si>
  <si>
    <t>Микроскопски преглед бојеног препарата</t>
  </si>
  <si>
    <t>L020263</t>
  </si>
  <si>
    <t>Преглед брисева урогениталног тракта на Неиссериа гоноррхоеае</t>
  </si>
  <si>
    <t>L020289</t>
  </si>
  <si>
    <t>Преглед вагиналног бриса на бактеријску вагинозу прегледом бојеног препарата</t>
  </si>
  <si>
    <t>L021030</t>
  </si>
  <si>
    <t>Идентификација паразита(хелминти)</t>
  </si>
  <si>
    <t>L021048</t>
  </si>
  <si>
    <t xml:space="preserve">Изолација цревних протозоа из столице </t>
  </si>
  <si>
    <t>L021220</t>
  </si>
  <si>
    <t>Преглед на Трицхомонас вагиналис - директан бојени препарат</t>
  </si>
  <si>
    <t>L021253</t>
  </si>
  <si>
    <t xml:space="preserve">Преглед перианалног отиска на хелминте </t>
  </si>
  <si>
    <t>L021311</t>
  </si>
  <si>
    <t>Преглед столице на паразите (нативни препарат)</t>
  </si>
  <si>
    <t>L021477</t>
  </si>
  <si>
    <t xml:space="preserve">Директан нативан препарат на гљиве 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</si>
  <si>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</si>
  <si>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</si>
  <si>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</si>
  <si>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</si>
  <si>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L012195</t>
  </si>
  <si>
    <t>Ph семиналне течности</t>
  </si>
  <si>
    <t>L012229</t>
  </si>
  <si>
    <t>Запремина ејакулата -семинална течност</t>
  </si>
  <si>
    <t>L012294</t>
  </si>
  <si>
    <t>Леукоциути,број у сперматозоидима</t>
  </si>
  <si>
    <t>L012310</t>
  </si>
  <si>
    <t>Покретљивост сперматозоида</t>
  </si>
  <si>
    <t>L012401</t>
  </si>
  <si>
    <t>Хемоглобин(крв)(FOBT)у фецесу- имунохемијски</t>
  </si>
  <si>
    <t>L019513</t>
  </si>
  <si>
    <t>Детекција антигена хелико пилоруса имунохромат  тестом</t>
  </si>
  <si>
    <t>Узроковање крви</t>
  </si>
  <si>
    <t>Узимање назофарингеалног или орофарингеалног бриса за преглед на присуство SARS-CoV-2 ВИРУСА  у транспортну подлогу</t>
  </si>
  <si>
    <t>L019539</t>
  </si>
  <si>
    <t xml:space="preserve">Детекција антигена хламидија трахоматис </t>
  </si>
  <si>
    <t>L020107</t>
  </si>
  <si>
    <t>Детекција присуства и испитивање антибиотске осетљивости -Уреалитикум</t>
  </si>
  <si>
    <t>L020305</t>
  </si>
  <si>
    <t>Серолошка идентификација бета хемолитичког стрептокока комер. Тестом</t>
  </si>
  <si>
    <t>Узимање матерјала у циљу доказивања АГ САРС- ЦОВ -2</t>
  </si>
  <si>
    <t>Детекција вирусног АГ САРС -ЦОВ 2</t>
  </si>
  <si>
    <t>L020438</t>
  </si>
  <si>
    <t>Детекција вирусних антигена у столици РОТА ВИРУСА</t>
  </si>
  <si>
    <t>Субкутано давање фармак.средства ,тромболитичко средство</t>
  </si>
  <si>
    <t>Преглед  CORE  биопсије дојке</t>
  </si>
  <si>
    <t>Преглед  биоптата тумора дојке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</si>
  <si>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</t>
  </si>
  <si>
    <t>ЗДРАВСТВЕНА УСТАНОВА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</si>
  <si>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</si>
  <si>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</si>
  <si>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</si>
  <si>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</si>
  <si>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</si>
  <si>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</si>
  <si>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</si>
  <si>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</si>
  <si>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ТЕРМО 1</t>
  </si>
  <si>
    <t>КИНЕЗИТЕРАПИЈА</t>
  </si>
  <si>
    <t>УЛТРА</t>
  </si>
  <si>
    <t>МАГНЕТ.</t>
  </si>
  <si>
    <t>ПАРАФИНО</t>
  </si>
  <si>
    <t>ТЕРАПИЈА</t>
  </si>
  <si>
    <t>ИНДИВИДУАЛНА</t>
  </si>
  <si>
    <t>ГРУПНА</t>
  </si>
  <si>
    <t>ЗВУК</t>
  </si>
  <si>
    <t>АМБУЛАНТНИ</t>
  </si>
  <si>
    <t>Изврршење  I-XII     2024</t>
  </si>
  <si>
    <t>СТАЦИОНАРНИ</t>
  </si>
  <si>
    <t>1  Парафино, инфраруж и криотерапија</t>
  </si>
  <si>
    <t>ЗДРАВСТВЕНЕ УСЛУГЕ ПРУЖЕНЕ ОСИГУРАНИМ ЛИЦИМА</t>
  </si>
  <si>
    <t>б.о дани</t>
  </si>
  <si>
    <t>СТАЦИОНАРНО ЛЕЧЕЊЕ</t>
  </si>
  <si>
    <t xml:space="preserve"> АМБУЛАНТНО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</si>
  <si>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</si>
  <si>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</si>
  <si>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</si>
  <si>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</si>
  <si>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психијатрије</t>
  </si>
  <si>
    <t>Служба за плућне болести</t>
  </si>
  <si>
    <t>Служба за инфективне болести</t>
  </si>
  <si>
    <t>Служба опште хирургије</t>
  </si>
  <si>
    <t>Служба урологије</t>
  </si>
  <si>
    <t>Служба ортопедије и трауматологије</t>
  </si>
  <si>
    <t>Служба оториноларингологије</t>
  </si>
  <si>
    <t xml:space="preserve">Одсек гинекологије </t>
  </si>
  <si>
    <t>Одсек  акушерства</t>
  </si>
  <si>
    <t>Служба за дечје болести</t>
  </si>
  <si>
    <t xml:space="preserve">Служба интерне медицине </t>
  </si>
  <si>
    <t>Служба дијализе</t>
  </si>
  <si>
    <t>Служба офталмологије(и ортооптика)</t>
  </si>
  <si>
    <t>Палијативна збрињавање и продужена нега</t>
  </si>
  <si>
    <t>Служба ургентне медицине</t>
  </si>
  <si>
    <t>Ендокринолошка амбуланта</t>
  </si>
  <si>
    <t>Нефрологија</t>
  </si>
  <si>
    <t>Интензивна нега</t>
  </si>
  <si>
    <t>Услуге  здравствене  статистике</t>
  </si>
  <si>
    <t>Р. Бр.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</si>
  <si>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</si>
  <si>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</si>
  <si>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</si>
  <si>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</si>
  <si>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</si>
  <si>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</si>
  <si>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</si>
  <si>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</si>
  <si>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</si>
  <si>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</si>
  <si>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</si>
  <si>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</si>
  <si>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</si>
  <si>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санитетски превоз</t>
  </si>
  <si>
    <t>Служба гинеко. и акуш.- одсек гинекологије</t>
  </si>
  <si>
    <t>Служба гинекол.и акушерства -Акушерство</t>
  </si>
  <si>
    <t>Хемодијалиѕа -дневна болница</t>
  </si>
  <si>
    <t>Оделење за палијативно збрињавање</t>
  </si>
  <si>
    <t>I-XII  2024</t>
  </si>
  <si>
    <t>ДИЈЕТЕТИКА</t>
  </si>
  <si>
    <t>Извршено     I - XII     2024</t>
  </si>
  <si>
    <t>Саветовање или подучавање о исхрани -дневном уносу хране</t>
  </si>
  <si>
    <t>План за 2025</t>
  </si>
  <si>
    <t>Opšta bolnica "Stefan Visoki"  Smederevska Palanka</t>
  </si>
  <si>
    <t>Интерно одељење</t>
  </si>
  <si>
    <t>Коронарна јединица</t>
  </si>
  <si>
    <t>Одељење пнеумофтизиологије</t>
  </si>
  <si>
    <t>Инфективно одељење</t>
  </si>
  <si>
    <t>Одељење неурологије</t>
  </si>
  <si>
    <t>Одељење педијатрије</t>
  </si>
  <si>
    <t>Одсек неонатологије</t>
  </si>
  <si>
    <t>20*</t>
  </si>
  <si>
    <t>Одељење психијатрије</t>
  </si>
  <si>
    <r>
      <rPr>
        <sz val="8"/>
        <rFont val="Arial"/>
        <family val="2"/>
      </rPr>
      <t>Одељење опште хирурги</t>
    </r>
    <r>
      <rPr>
        <sz val="9"/>
        <rFont val="Arial"/>
        <family val="2"/>
      </rPr>
      <t>је</t>
    </r>
  </si>
  <si>
    <t>Постоперативна интензивна нега</t>
  </si>
  <si>
    <t>одсек операционог блока са стерилизацијом</t>
  </si>
  <si>
    <t>Одељење ортопедије</t>
  </si>
  <si>
    <t>Одељење урологије</t>
  </si>
  <si>
    <t>Одељење оториноларингологије</t>
  </si>
  <si>
    <t>Одељење офталмологије</t>
  </si>
  <si>
    <t>Одељење за палијативно збрињавање</t>
  </si>
  <si>
    <t>Одељење гинекологије и акушерства</t>
  </si>
  <si>
    <t>Пријемно ургентна служба</t>
  </si>
  <si>
    <t>Израдила</t>
  </si>
  <si>
    <t>Контролисао</t>
  </si>
  <si>
    <t>В.Д. ДИРЕКТОРА</t>
  </si>
  <si>
    <t>Јасмина Стевановић (кадрови)</t>
  </si>
  <si>
    <t>Зоран Гачић</t>
  </si>
  <si>
    <t>др Владан Бенаковић</t>
  </si>
  <si>
    <t>Хелена Миловановић (статистика)</t>
  </si>
  <si>
    <t>Број дијализа I-XII 2025</t>
  </si>
  <si>
    <t>Сл.нефрологије и хемодијал</t>
  </si>
  <si>
    <t>одс.дне.онкол.хемио.болниц</t>
  </si>
  <si>
    <t>Јасмина Стевановић</t>
  </si>
  <si>
    <t>Служба радиодијагностике</t>
  </si>
  <si>
    <t>Одсек за цт</t>
  </si>
  <si>
    <r>
      <rPr>
        <sz val="8"/>
        <rFont val="Arial"/>
        <family val="2"/>
      </rPr>
      <t xml:space="preserve">Служба за клиничко - биохемијске 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лабораторије</t>
    </r>
  </si>
  <si>
    <t>Одсек микробиологије са паразитологијом</t>
  </si>
  <si>
    <t>Кабин.за патолошку анатомију</t>
  </si>
  <si>
    <t>Служ. анестез.реаним.интез.терап.и постопер.инт.неге</t>
  </si>
  <si>
    <r>
      <rPr>
        <sz val="8"/>
        <rFont val="Arial"/>
        <family val="2"/>
      </rPr>
      <t>Кабинет за Трансфузиологију-банка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крви</t>
    </r>
  </si>
  <si>
    <t>Служ.физикал.медиц.и рехабилитације</t>
  </si>
  <si>
    <t>Болничка апотека</t>
  </si>
  <si>
    <t>Кабинет за статистичко праћење</t>
  </si>
  <si>
    <t>Одсек исхране</t>
  </si>
  <si>
    <t>Служба нефрол.и хемодијализе</t>
  </si>
  <si>
    <t>Одсек санитетског -транспорта</t>
  </si>
  <si>
    <t>Управа болнице</t>
  </si>
  <si>
    <t>Правна служба</t>
  </si>
  <si>
    <t>Финансијска служба</t>
  </si>
  <si>
    <t>Служба јавних набавки</t>
  </si>
  <si>
    <t>ВД ДИРЕКТОРА</t>
  </si>
  <si>
    <t>Сл.нефрологије и хемодијализе</t>
  </si>
  <si>
    <t>(Дневна болница хемодијализа)</t>
  </si>
  <si>
    <t>(Одељење гинекологије)</t>
  </si>
  <si>
    <t>Одељење акушерства</t>
  </si>
  <si>
    <t>Служба радиодијагностике и одсек за цт</t>
  </si>
  <si>
    <t>Одељење офтамологије</t>
  </si>
  <si>
    <t>дијализа</t>
  </si>
  <si>
    <t xml:space="preserve">Финансијска вредност  </t>
  </si>
  <si>
    <t>Извршено   I-XII      2024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</si>
  <si>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</si>
  <si>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</si>
  <si>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</si>
  <si>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</si>
  <si>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 xml:space="preserve">                                         Број дијализа за континуирану амбулантну перитонеумску дијализу не улази у фактуру</t>
  </si>
  <si>
    <t xml:space="preserve"> Служба физикалнe медицине и рехабилитације</t>
  </si>
  <si>
    <t>РГН 213398</t>
  </si>
  <si>
    <t>Педијатриска хемокултура</t>
  </si>
  <si>
    <t>Служба анестезије и реанимације</t>
  </si>
  <si>
    <t>Општа болница "Стефан Високи" Смедеревска Паланка</t>
  </si>
  <si>
    <t>I-XII 2024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</si>
  <si>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</si>
  <si>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</si>
  <si>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</si>
  <si>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</si>
  <si>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</si>
  <si>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</si>
  <si>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</si>
  <si>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</si>
  <si>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</si>
  <si>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</si>
  <si>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Имплатанти</t>
  </si>
  <si>
    <t>KK19052,KK21050</t>
  </si>
  <si>
    <t>Парцијалне протезе</t>
  </si>
  <si>
    <t>OR000040</t>
  </si>
  <si>
    <t>OR000049</t>
  </si>
  <si>
    <t>Стерилни цемент</t>
  </si>
  <si>
    <t>Цементне протезе</t>
  </si>
  <si>
    <t>KK19050,KK21044</t>
  </si>
  <si>
    <t>Цементна ацетабулна капа</t>
  </si>
  <si>
    <t>KK19049,KK21036</t>
  </si>
  <si>
    <t>Цементни феморални стем</t>
  </si>
  <si>
    <t>OR000050</t>
  </si>
  <si>
    <t>Стерилни коштани цемент</t>
  </si>
  <si>
    <t>KK19051,KK21037</t>
  </si>
  <si>
    <t>Глава</t>
  </si>
  <si>
    <t>OR000049,KK21115,KK21102</t>
  </si>
  <si>
    <t>Безцементна протеза</t>
  </si>
  <si>
    <t>ОR000056 (KK19004),(KK21004),(KK230190)</t>
  </si>
  <si>
    <t>Безцементне глава</t>
  </si>
  <si>
    <t>OR000056 (KK19003),(KK21003),(KK230074)</t>
  </si>
  <si>
    <t>Безцементна линер</t>
  </si>
  <si>
    <t>OR000056 (KK19001),(KK21001),(KK230004)</t>
  </si>
  <si>
    <t>Безцементни стем</t>
  </si>
  <si>
    <t>OR000052 (KK19002),(KK21002),(KK230062)</t>
  </si>
  <si>
    <t>Безцементнина капа(SHELL)</t>
  </si>
  <si>
    <t>OR000052 (KK19005),(KK21005),(KK230224)</t>
  </si>
  <si>
    <t>Безцементни завртањ</t>
  </si>
  <si>
    <t>Хибридна протеза</t>
  </si>
  <si>
    <t>OR000049 (KK21115)</t>
  </si>
  <si>
    <t>Хибридни коштани цемент</t>
  </si>
  <si>
    <t>KK21102, KK231664</t>
  </si>
  <si>
    <t>OR000050 (KK19030),KK21036, KK230051</t>
  </si>
  <si>
    <t>Хибридни феморални стем</t>
  </si>
  <si>
    <t>OR000051 (KK19031),KK21037,KK230191</t>
  </si>
  <si>
    <t>Хибридна глава</t>
  </si>
  <si>
    <t>OR000052 (KK19002),KK21002,KK230062</t>
  </si>
  <si>
    <t>Хибридна капа SHELL</t>
  </si>
  <si>
    <t>OR000053 (KK19003),KK21003, KK230074</t>
  </si>
  <si>
    <t>Хибридни линер</t>
  </si>
  <si>
    <t>OR000053 (KK19005),KK21005,KK230225,KK230224</t>
  </si>
  <si>
    <t>Хибридни завртањ</t>
  </si>
  <si>
    <t>Биартикуларна протеза кука</t>
  </si>
  <si>
    <t>KK19054,KK21053</t>
  </si>
  <si>
    <t>Биартикуларна глава</t>
  </si>
  <si>
    <t>KK21056, KK230851,KK230858, KK230855,KK230847,KK230848,KK230850</t>
  </si>
  <si>
    <t>Биполарна глава</t>
  </si>
  <si>
    <t>КК19051,KK21054</t>
  </si>
  <si>
    <t>Биартикуларна ацетабуларна капа</t>
  </si>
  <si>
    <t>КК21057,KK230897,KK230895, KK230896</t>
  </si>
  <si>
    <t>Глава лима корпорате</t>
  </si>
  <si>
    <t>КК19053,KK21052</t>
  </si>
  <si>
    <t>Биартикулано тело</t>
  </si>
  <si>
    <t>КК21055, KK230829, KK230830</t>
  </si>
  <si>
    <t xml:space="preserve">Стем протезе </t>
  </si>
  <si>
    <t>KK21102</t>
  </si>
  <si>
    <t>OR000049,KK21115,KK231778</t>
  </si>
  <si>
    <t>Тотална примарна цементна ендопротеза колена, полиаксијална, без задње стабилизације, тип 5</t>
  </si>
  <si>
    <t>KK19090,KK21062</t>
  </si>
  <si>
    <t>Феморална компонента</t>
  </si>
  <si>
    <t>KK231155,</t>
  </si>
  <si>
    <t>Уникондиларна тотална пол.цем.ендопротеза колена</t>
  </si>
  <si>
    <t>КК 19091,KK21063</t>
  </si>
  <si>
    <t>Тибијална компонента</t>
  </si>
  <si>
    <t>КК 19092,KK21064</t>
  </si>
  <si>
    <t>Инсерт</t>
  </si>
  <si>
    <t>OR000049, KK21115,КК21102,КК231664</t>
  </si>
  <si>
    <t>КК 19093</t>
  </si>
  <si>
    <t>Пателарно дугме</t>
  </si>
  <si>
    <t>Остали уградни материјал у ортопедији</t>
  </si>
  <si>
    <t>OM077999</t>
  </si>
  <si>
    <t>Фиксатор потколенице(BP21164)</t>
  </si>
  <si>
    <t>OR000020</t>
  </si>
  <si>
    <t>Плоча</t>
  </si>
  <si>
    <t>OR000013, OR000111</t>
  </si>
  <si>
    <t>Киршнер игла</t>
  </si>
  <si>
    <t>OR000030</t>
  </si>
  <si>
    <t>Кортикални шраф</t>
  </si>
  <si>
    <t>OR000015  , OR000016 ,(BP20001,        BP20002,BP20003,  BP20004,BP20005 ,BP20131,BP21001,BP21002,BP21003,BP21004,BP21005,BP21168,BP21043,BP21171,BP20134,BP21170,BP20133,BP20132,BP22001,)</t>
  </si>
  <si>
    <t>Клин</t>
  </si>
  <si>
    <t>IS180004</t>
  </si>
  <si>
    <t xml:space="preserve">Задњекоморна сочива </t>
  </si>
  <si>
    <t>IS200003 , IS220005</t>
  </si>
  <si>
    <t>Интраокуларна тврда задњекоморна сочива</t>
  </si>
  <si>
    <t>IS180005</t>
  </si>
  <si>
    <t>Предњекоморна сочива</t>
  </si>
  <si>
    <t>UM000005</t>
  </si>
  <si>
    <t>Траке за урологију ТОТ</t>
  </si>
  <si>
    <t>Остали уградни материјал 1+10+11</t>
  </si>
  <si>
    <t>s</t>
  </si>
  <si>
    <t>План   за  2025.</t>
  </si>
  <si>
    <t>Цена*</t>
  </si>
  <si>
    <t xml:space="preserve">Укупно </t>
  </si>
  <si>
    <t>Извршено у 2024</t>
  </si>
  <si>
    <t>Набавка крви и лабилних продуката крви од завода/института за трансфузију крви</t>
  </si>
  <si>
    <t xml:space="preserve">Еритроцити </t>
  </si>
  <si>
    <t>Свежа смрзнута плазма</t>
  </si>
  <si>
    <t>Број исписаних болесника I-XII 2025</t>
  </si>
  <si>
    <t>Број бо  дана I-XII 2025</t>
  </si>
  <si>
    <t>Просечна дневна заузетост постеља I-XII 2025. (%)</t>
  </si>
  <si>
    <t>Одсек дневне онколошке  хемиотерапије</t>
  </si>
  <si>
    <t>Одељење опште хирургије</t>
  </si>
  <si>
    <t xml:space="preserve"> Одељење оториноларингологије</t>
  </si>
  <si>
    <t>Одељење  педијатрије</t>
  </si>
  <si>
    <t>Одељење за палијативно збрињавање и продужену негу</t>
  </si>
  <si>
    <t>ФИЗИКАЛНА МЕДИЦИНА И РЕХАБИЛИТАЦИЈА   01.01.2025-31.12.2025</t>
  </si>
  <si>
    <t>I-XII     2025.</t>
  </si>
  <si>
    <t>Извршено      I-XII   2024</t>
  </si>
  <si>
    <t>Број лица на пролазној хемодијализи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</si>
  <si>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</si>
  <si>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</si>
  <si>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</si>
  <si>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</si>
  <si>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</si>
  <si>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</si>
  <si>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</si>
  <si>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</si>
  <si>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</si>
  <si>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1x15mg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</si>
  <si>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</si>
  <si>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</si>
  <si>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</si>
  <si>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</si>
  <si>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</si>
  <si>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</si>
  <si>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</si>
  <si>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</si>
  <si>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</si>
  <si>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</si>
  <si>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</si>
  <si>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</si>
  <si>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</si>
  <si>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</si>
  <si>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</si>
  <si>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</si>
  <si>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</si>
  <si>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</si>
  <si>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</si>
  <si>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</si>
  <si>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</si>
  <si>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</si>
  <si>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</si>
  <si>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leuprorelin</t>
  </si>
  <si>
    <t>L02AE02</t>
  </si>
  <si>
    <t>Lutrate Depo</t>
  </si>
  <si>
    <t>1x22,5mg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</si>
  <si>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</si>
  <si>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</si>
  <si>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</si>
  <si>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</si>
  <si>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</si>
  <si>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</si>
  <si>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</si>
  <si>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</si>
  <si>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</si>
  <si>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</si>
  <si>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</si>
  <si>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</si>
  <si>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filgrastm</t>
  </si>
  <si>
    <t>L03AA02</t>
  </si>
  <si>
    <t>Zarzio</t>
  </si>
  <si>
    <t>1x48mg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</si>
  <si>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</si>
  <si>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</si>
  <si>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</si>
  <si>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</si>
  <si>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</si>
  <si>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</si>
  <si>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</si>
  <si>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</si>
  <si>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</si>
  <si>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</si>
  <si>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</si>
  <si>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</si>
  <si>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</si>
  <si>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</si>
  <si>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</si>
  <si>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</si>
  <si>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</si>
  <si>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</si>
  <si>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</si>
  <si>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</si>
  <si>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</si>
  <si>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</si>
  <si>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</si>
  <si>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fulvestrant  L02BA03</t>
  </si>
  <si>
    <t>L01AX04</t>
  </si>
  <si>
    <t>Faslodex</t>
  </si>
  <si>
    <t>L01DBO3</t>
  </si>
  <si>
    <t>1x10mg</t>
  </si>
  <si>
    <t>imatinib</t>
  </si>
  <si>
    <t>L01XE01</t>
  </si>
  <si>
    <t>Alvotinib</t>
  </si>
  <si>
    <t>120x100mg</t>
  </si>
  <si>
    <t>30x400mg</t>
  </si>
  <si>
    <t>Lupron</t>
  </si>
  <si>
    <t>dakarbazin</t>
  </si>
  <si>
    <t>LO1AX04</t>
  </si>
  <si>
    <t>Dakarbazin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</si>
  <si>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</si>
  <si>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</si>
  <si>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</si>
  <si>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</si>
  <si>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</si>
  <si>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</si>
  <si>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</si>
  <si>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LO1CD02</t>
  </si>
  <si>
    <t>Oxaliplatin</t>
  </si>
  <si>
    <t>irinotecan hlorid trihidrat</t>
  </si>
  <si>
    <t>L01XX19</t>
  </si>
  <si>
    <t>irinotecan</t>
  </si>
  <si>
    <t>100mg/5ml</t>
  </si>
  <si>
    <t>40mg</t>
  </si>
  <si>
    <t>bleomicin</t>
  </si>
  <si>
    <t>L01DC01</t>
  </si>
  <si>
    <t>Bleocin-S</t>
  </si>
  <si>
    <t>1x150000ij</t>
  </si>
  <si>
    <t>Gemnil</t>
  </si>
  <si>
    <t>1x200mg</t>
  </si>
  <si>
    <t>mitomicin</t>
  </si>
  <si>
    <t>L01DC03</t>
  </si>
  <si>
    <t>Mitomicin</t>
  </si>
  <si>
    <t>ifosamid</t>
  </si>
  <si>
    <t>L01AA06</t>
  </si>
  <si>
    <t>Holoxan</t>
  </si>
  <si>
    <t>1g</t>
  </si>
  <si>
    <t>epiribicin-hlorid</t>
  </si>
  <si>
    <t>Farmorubicin</t>
  </si>
  <si>
    <t>50mg</t>
  </si>
  <si>
    <t>1x80mg</t>
  </si>
  <si>
    <t>leuprolelin-acetat</t>
  </si>
  <si>
    <t>L02AEO2</t>
  </si>
  <si>
    <t>Eligard</t>
  </si>
  <si>
    <t>1x45mg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</si>
  <si>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</si>
  <si>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</si>
  <si>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</si>
  <si>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</si>
  <si>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</si>
  <si>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</si>
  <si>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</si>
  <si>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</si>
  <si>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</si>
  <si>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</si>
  <si>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</si>
  <si>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</si>
  <si>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1x60mcg</t>
  </si>
  <si>
    <t>Binocrit</t>
  </si>
  <si>
    <t>metoksipolietilenglik</t>
  </si>
  <si>
    <t>B03XA03</t>
  </si>
  <si>
    <t xml:space="preserve">Mircera </t>
  </si>
  <si>
    <t>1x75mg</t>
  </si>
  <si>
    <t>epoetinzeta B03XA01</t>
  </si>
  <si>
    <t>Eqralys</t>
  </si>
  <si>
    <t>zolendronska kiselina</t>
  </si>
  <si>
    <t>MO5BA08</t>
  </si>
  <si>
    <t>Zitomera</t>
  </si>
  <si>
    <t>4mg/5ml</t>
  </si>
  <si>
    <t>bevacizumab</t>
  </si>
  <si>
    <t>L01XC07</t>
  </si>
  <si>
    <t>Avastin</t>
  </si>
  <si>
    <t>1x100mg/4ml</t>
  </si>
  <si>
    <t>cetuksimab</t>
  </si>
  <si>
    <t>L01XC06</t>
  </si>
  <si>
    <t>Erbitux</t>
  </si>
  <si>
    <t>1x20ml(5mg/ml)</t>
  </si>
  <si>
    <t>panitumumab</t>
  </si>
  <si>
    <t>L01xC08</t>
  </si>
  <si>
    <t>Vectibix</t>
  </si>
  <si>
    <t>1x20mg/ml</t>
  </si>
  <si>
    <t>faktor VIII</t>
  </si>
  <si>
    <t>B02BD02</t>
  </si>
  <si>
    <t>Advate</t>
  </si>
  <si>
    <t>1x500ij</t>
  </si>
  <si>
    <t>faktor IX</t>
  </si>
  <si>
    <t>B02BD04</t>
  </si>
  <si>
    <t>Octanine</t>
  </si>
  <si>
    <t>1X500ij</t>
  </si>
  <si>
    <t>Kogenate</t>
  </si>
  <si>
    <t>Benefix</t>
  </si>
  <si>
    <t>1x1000ij</t>
  </si>
  <si>
    <t>1x250ij</t>
  </si>
  <si>
    <t>novoeight</t>
  </si>
  <si>
    <t>nuwiq</t>
  </si>
  <si>
    <t>natrijum chlorid 10%</t>
  </si>
  <si>
    <t>BO5XAO3</t>
  </si>
  <si>
    <t>natrijum chlorid</t>
  </si>
  <si>
    <t>amp</t>
  </si>
  <si>
    <t>1x10ml</t>
  </si>
  <si>
    <t>efedrin chlorid</t>
  </si>
  <si>
    <t>CO1CA26</t>
  </si>
  <si>
    <t>1x25m/ml</t>
  </si>
  <si>
    <t>RGN210014 - ABX MINIDIL LMG</t>
  </si>
  <si>
    <t>RGN210016 - ABX CLEANER</t>
  </si>
  <si>
    <t>RGN210017 - ABX MINOCLAIR</t>
  </si>
  <si>
    <t>RGN210022 - ABX MINOTROL CRP</t>
  </si>
  <si>
    <t>RGN210025 - CRP UNIT 50</t>
  </si>
  <si>
    <t>RGN210026 - ABX LYSEBIO</t>
  </si>
  <si>
    <t>RGN210133 - DS DILUENT ZA HEMATOLOŠKI ANALIZATOR BC-6000/6200, 20l</t>
  </si>
  <si>
    <t>RGN210135 - M-6LN, 1000ml</t>
  </si>
  <si>
    <t>RGN210137 - M-6 LH LYSE, 1000ml</t>
  </si>
  <si>
    <t>RGN210139 - M-6 LD LYSE, 1000ml</t>
  </si>
  <si>
    <t>RGN210140 - M-6 FN DYE, 12ml</t>
  </si>
  <si>
    <t>RGN210142 - M-6 FD DYE 12ml</t>
  </si>
  <si>
    <t>RGN210144 - PROBE CLEANSER (50ml)</t>
  </si>
  <si>
    <t>RGN210145 - BC-6D KONTROLA ZA BC-6800 N, 3x4,5ml</t>
  </si>
  <si>
    <t>RGN210201 - Sheath Rinse Reagensi i potrošni materijal za aparat ADVIA</t>
  </si>
  <si>
    <t>RGN210215 - Vent Line Wash Reagensi i potrošni materijal za aparat ADVIA 120, ADVIA 2120, ADVIA 2120i, Vent Line</t>
  </si>
  <si>
    <t>RGN210582 - RecombPlasTin 2G 5x8ml</t>
  </si>
  <si>
    <t>RGN210585 - APTT-SP</t>
  </si>
  <si>
    <t>RGN210589 - Q.F.A. Thrombin 10x2ml</t>
  </si>
  <si>
    <t>RGN210590 - Q.F.A. Thrombin 10x5ml</t>
  </si>
  <si>
    <t>RGN210621 - Calibration Plasma, 10x1ml</t>
  </si>
  <si>
    <t>RGN210627 - Normal Control Assayed, 10x1ml</t>
  </si>
  <si>
    <t>RGN210642 - Factor Diulent, 100ml</t>
  </si>
  <si>
    <t>RGN210643 - Cleaning Solution (Clean A), 500ml</t>
  </si>
  <si>
    <t>RGN210644 - Cleaning Solution (Clean B), 80ml</t>
  </si>
  <si>
    <t>RGN210645 - RINSE SOLUTION</t>
  </si>
  <si>
    <t>RGN210646 - CUVETTES</t>
  </si>
  <si>
    <t>RGN210647 - CUPS 0,2 ml</t>
  </si>
  <si>
    <t>RGN210651 - D-DIMER 500 HS</t>
  </si>
  <si>
    <t>RGN210658 - Liquid D-dimer HS 500 Controls</t>
  </si>
  <si>
    <t>RGN211635 - LH reagens</t>
  </si>
  <si>
    <t>RGN211636 - LH kalibrator</t>
  </si>
  <si>
    <t>RGN211639 - ACCESS PROGESTERON REAGENT PACK, 100</t>
  </si>
  <si>
    <t>RGN211640 - ACCESS PROGESTERON CALIBRATORS, 5x2,5ml, 1x4ml</t>
  </si>
  <si>
    <t>RGN211645 - TESTOSTERON reagens</t>
  </si>
  <si>
    <t>RGN211646 - TESTOSTERON kalibrator</t>
  </si>
  <si>
    <t>RGN211651 - ACCESS ULTRASENSITIVE INSULIN REAGENT PACK, 100</t>
  </si>
  <si>
    <t>RGN211652 - Insulin kalibrator, Beckman Coulter</t>
  </si>
  <si>
    <t>RGN211653 - TRIAGE BNP REAGENT PACK, 100</t>
  </si>
  <si>
    <t>RGN211654 - TRIAGE BNP CALIBRATORS</t>
  </si>
  <si>
    <t>RGN211657 - ACCESS PROLACTIN REAGENT PACK, 100</t>
  </si>
  <si>
    <t>RGN211658 - PROLAKTIN KALIBRATOR</t>
  </si>
  <si>
    <t>RGN211663 - ACCESS TOTAL bHCG (5th IS) REAGENT PACK, 100</t>
  </si>
  <si>
    <t>RGN211664 - ACCESS bHCG (5th IS) CALIBRATORS, 6x4ml</t>
  </si>
  <si>
    <t>RGN211665 - ACCESS hs Tni REAGENT PACK, 100</t>
  </si>
  <si>
    <t>RGN211666 - ACCESS hs Tni CALIBRATORS, 3x1,5ml, 4x1ml</t>
  </si>
  <si>
    <t>RGN211669 - FSH reagens</t>
  </si>
  <si>
    <t>RGN211670 - FSH kalibrator</t>
  </si>
  <si>
    <t>RGN211671 - ESTRADIOL reagens</t>
  </si>
  <si>
    <t>RGN211672 - ESTRADIOL kalibrator</t>
  </si>
  <si>
    <t>RGN211679 - ACCESS VITAMIN D</t>
  </si>
  <si>
    <t>RGN211680 - ACCESS VITAMIN D kalibrator</t>
  </si>
  <si>
    <t>RGN211688 - VITAMIN B12 reagens</t>
  </si>
  <si>
    <t>RGN211689 - VITAMIN B12 kalibrator</t>
  </si>
  <si>
    <t>RGN211703 - WASTE BAGS, 20 kom.</t>
  </si>
  <si>
    <t>RGN211705 - SUBSTRATE, 520ml</t>
  </si>
  <si>
    <t>RGN211706 - REACTION VESSELS, 1568 kom.</t>
  </si>
  <si>
    <t>RGN211709 - WASH BUFFER II, 7800ml</t>
  </si>
  <si>
    <t>RGN211711 - BRUCH ASPIRATE PROBE, 10 kom.</t>
  </si>
  <si>
    <t>RGN211712 - SAMPLE CUPS, 2ml, 1000 kom.</t>
  </si>
  <si>
    <t>RGN211716 - ACCESS PCT REAGENT PACK, 100</t>
  </si>
  <si>
    <t>RGN211717 - PROKACITONIN KALIBRATOR</t>
  </si>
  <si>
    <t>RGN211723 - ACCESS IL 6  REAGENT, pak. 100</t>
  </si>
  <si>
    <t>RGN211724 - ACCESS IL 6 kalibrator.Reagensi i potrošni materijal za imunohemijske analizatore model ACCESS; DxI6</t>
  </si>
  <si>
    <t>RGN211725 - ACCESS IL 6 kontrola . Reagensi i potrošni materijal za imunohemijske analizatore model ACCESS; DxI6</t>
  </si>
  <si>
    <t>RGN211727 - SHBG REAGENS</t>
  </si>
  <si>
    <t>RGN211728 - SHBG KALIBRATOR</t>
  </si>
  <si>
    <t>RGN211729 - SHBG KONTROLA</t>
  </si>
  <si>
    <t>RGN211730 - DHEAS REAGENS</t>
  </si>
  <si>
    <t>RGN211731 - DHEAS KALIBRATOR</t>
  </si>
  <si>
    <t>RGN211737 - IMMULITE Thyroid Autoantibody Control Module, 2x5ml</t>
  </si>
  <si>
    <t>RGN211752 - IMMULITE Intact PTH Control Module, 2x3x2ml</t>
  </si>
  <si>
    <t>RGN211759 - IMMULITE 2000 AFP, 1 Kit/200</t>
  </si>
  <si>
    <t>RGN211762 - IMMULITE 2000 BR-MA (15-3), 1Kit/200</t>
  </si>
  <si>
    <t>RGN211763 - IMMULITE 2000 CEA, 1Kit/200</t>
  </si>
  <si>
    <t>RGN211765 - IMMULITE 2000 CALCITONIN</t>
  </si>
  <si>
    <t>RGN211772 - IMMULITE 2000 Feritin, 1 Kit/200</t>
  </si>
  <si>
    <t>RGN211775 - IMMULITE 2000 Free T4, 1 Kit/200</t>
  </si>
  <si>
    <t>RGN211777 - IMMULITE 2000 Free T3, 1Kit/200</t>
  </si>
  <si>
    <t>RGN211780 - IMMULITE 2000 GI-MA (CA 19-9), 1KIt/200</t>
  </si>
  <si>
    <t>RGN211788 - IMMULITE 2000 OM-MA (CA125), 1Kit/200</t>
  </si>
  <si>
    <t>RGN211791 - IMMULITE 2000 System Free PSA, 1Kit/200</t>
  </si>
  <si>
    <t>RGN211792 - IMMULITE 2000 Intact PTH, 1 Kit/200</t>
  </si>
  <si>
    <t>RGN211794 - IMMULITE 2000 System PSA, 1 Kit/200</t>
  </si>
  <si>
    <t>RGN211797 - IMMULITE 2000 ANTI-TG AB</t>
  </si>
  <si>
    <t>RGN211798 - IMMULITE 2000 IMMULITE 1000, TROPONIN I</t>
  </si>
  <si>
    <t>RGN211799 - IMMULITE 2000 Anti-TPO At, 1 KIt/200</t>
  </si>
  <si>
    <t>RGN211800 - IMMULITE 2000 TSH 3 Generation, 1 Kit/2000</t>
  </si>
  <si>
    <t>RGN211803 - IMMULITE 2000 THYREOGLOBULIN</t>
  </si>
  <si>
    <t>RGN211811 - IMMULITE 2000 IL-6</t>
  </si>
  <si>
    <t>RGN211812 - IMMULITE 2000 Substrat, 2x1.000</t>
  </si>
  <si>
    <t>RGN211920 - ReactionTubes (Immulite 2000/2500)</t>
  </si>
  <si>
    <t>RGN211922 - IMMULITE 2000/IMMULITE 2500 Probe Cleaning Kit, 1 bottle 100ml</t>
  </si>
  <si>
    <t>RGN211923 - IMMULITE 2000/IMMULITE 2500 Probe Wash Module, 2x1.000</t>
  </si>
  <si>
    <t>RGN211951 - IMMULITE Cytokine Control Module, 2x5ml</t>
  </si>
  <si>
    <t>RGN211966 - MICROSAMPLING TUBES</t>
  </si>
  <si>
    <t>RGN212653 - LIQUICHEK CARDIAC MARKERS PLUS CONTROL LT LEVEL  6x3ml</t>
  </si>
  <si>
    <t>RGN212681 - LIPHOCHEK IMMUNOASSAY PLUS CONTROL TRILEVEL</t>
  </si>
  <si>
    <t>RGN212685 - MICRO ALBUMIN LIQUID 2x10ml</t>
  </si>
  <si>
    <t>RGN212689 - LIQUICHEK  URINE CHEMISTRY CONTROL 2x10ml  BILEVEL</t>
  </si>
  <si>
    <t>RGN212714 - LIQUICHEK TUMOR MARKER CTRL TRILEVEL</t>
  </si>
  <si>
    <t>RGN212734 - Liphochek DIABETES CONTROL</t>
  </si>
  <si>
    <t>RGN212754 - LIQUICHEK IMMUNOASSAY PLUS CONTROL 12X5ML TRILEVEL</t>
  </si>
  <si>
    <t>RGN212760 - Liphochek Specialty Immunoassay Control Mini Pak</t>
  </si>
  <si>
    <t>RGN212797 - RIQAS General Clinical Chemistry Monthly Programe RQ9128</t>
  </si>
  <si>
    <t>RGN212799 - RIQAS IMMUNOASSA Y PROGRAME (MONTHLY)  RQ9130</t>
  </si>
  <si>
    <t>RGN212808 - RIQAS Monthly Haematology Programe RQ9140</t>
  </si>
  <si>
    <t>RGN212893 - SHEAT, 20L</t>
  </si>
  <si>
    <t>RGN212896 - Fus Urine sediment detergent, 500ml</t>
  </si>
  <si>
    <t>RGN212897 - FUS Positive control, 125ml</t>
  </si>
  <si>
    <t>RGN212898 - FUS Negative control, 125ml</t>
  </si>
  <si>
    <t>RGN212899 - Focus, 125ml</t>
  </si>
  <si>
    <t>RGN212900 - Standard solution, 125ml</t>
  </si>
  <si>
    <t>RGN212901 - Dirui H11-800, 10x100 kom.</t>
  </si>
  <si>
    <t>RGN212907 - Urinalysis control positive, 8ml</t>
  </si>
  <si>
    <t>RGN212908 - Urinalysis control negative, 8ml</t>
  </si>
  <si>
    <t>RGN212909 - Rastvor za održavanje refraktometra i turbidimetra (Cleaning Liquid)</t>
  </si>
  <si>
    <t>RGN212910 - KONTROLA SPECIFIČNE TEŽINE NIVO 1 (SPECIFIK GRAVITY CONTROL LEVEL 1)</t>
  </si>
  <si>
    <t>RGN212911 - KONTROLA SPECIFIČNE TEŽINE NIVO 2 (SPECIFIK GRAVITY CONTROL LEVEL 2)</t>
  </si>
  <si>
    <t>RGN212912 - KONTROLA SPECIFIČNE TEŽINE NIVO 3 (SPECIFIK GRAVITY CONTROL LEVEL 3)</t>
  </si>
  <si>
    <t>RGN212913 - KALIBRATOR SPECIFIČNE TEŽINE (SPECIFIK GRAVITY CALIBRATOR)</t>
  </si>
  <si>
    <t>RGN212914 - KONTROLNA BOJA -CRVENA</t>
  </si>
  <si>
    <t>RGN212915 - KONTROLNA BOJA -ZELENA</t>
  </si>
  <si>
    <t>RGN212916 - KONTROLNA BOJA -PLAVA</t>
  </si>
  <si>
    <t>RGN212917 - KONTROLA TURBIDITETA NIVO 1 (TURBIDITY CONTROL LEVEL 1)</t>
  </si>
  <si>
    <t>RGN212918 - KONTROLA TURBIDITETA NIVO 2 (TURBIDITY CONTROL LEVEL 1)</t>
  </si>
  <si>
    <t>RGN212919 - KONTROLA TURBIDITETA  (TURBIDITY CALIBRATOR)</t>
  </si>
  <si>
    <t>RGN212947 - INSIGHT URINE STRIPS, pak 100 traka</t>
  </si>
  <si>
    <t>RGN213014 - Špric za gasne analize sa kalcijum balansiranim Li-heparinom</t>
  </si>
  <si>
    <t>RGN213098 - GEM cartrige IQM (150analiza)</t>
  </si>
  <si>
    <t>RGN213103 - Termo papir (Gem Premier 3500)</t>
  </si>
  <si>
    <t>RGN213104 - Capillary kit (Gem Premier 3500)</t>
  </si>
  <si>
    <t>RGN213397 - Hemokultura za odrasle aerobna, Bactec PLUS Aerobic (Becton Dickinson)</t>
  </si>
  <si>
    <t>RGN213398 - Hemokultura pedijatrijska, Bactec Peds Plus (Becton Dickinson)</t>
  </si>
  <si>
    <t>RGN213399 - Hemokultura za odrasle anaerobna, Bactec PLUS Anaerobic/Bactec Lythic Anaerobic (Becton Dickinson)</t>
  </si>
  <si>
    <t>RGN213803 - Atellica IM Ferritin (Fer)</t>
  </si>
  <si>
    <t>RGN213836 - Atellica IM Intact Parathyroid Hormone (PTH)</t>
  </si>
  <si>
    <t>RGN213839 - Atellica IM Alpha-Fetoprotein (AFP) Reagensi i potrošni materijal za aparate Atellica IM 1300 Analyz</t>
  </si>
  <si>
    <t>RGN213843 - Atellica IM Carcinoembryonic  ANTIGEN(CEA)</t>
  </si>
  <si>
    <t>RGN213845 - Atellica IM CA 125II (CA 125II) Reagensi i potrošni materijal za aparate Atellica IM 1300 Analyzer i</t>
  </si>
  <si>
    <t>RGN213847 - Atellica IM  CA 15-3 (CA 15-3)</t>
  </si>
  <si>
    <t>RGN213849 - Atellica IM  CA 19-9 (CA 19-9)</t>
  </si>
  <si>
    <t>RGN213853 - Atellica IM Prostate-Specific Antigen</t>
  </si>
  <si>
    <t>RGN213855 - Atellica IM  Free Prostate-Specific Antigen</t>
  </si>
  <si>
    <t>RGN213857 - Atellica IM Anti-Thyroglobulin II (TgII)</t>
  </si>
  <si>
    <t>RGN213858 - Atellica IM Anti-Thyroid Peroxidase (a TPO)</t>
  </si>
  <si>
    <t>RGN213859 - Atellica IM  Free Triiodothyronine (FT3)</t>
  </si>
  <si>
    <t>RGN213861 - Atellica IM  Free Thyroxine (FT4)</t>
  </si>
  <si>
    <t>RGN213867 - Atellica IM Thyroid Stimulating Hormone 3-Ultra (TSH3aeUL)</t>
  </si>
  <si>
    <t>RGN213876 - Atellica IM CA 125II Calibrator ( CA 125II CAL) Reagensi i potrošni materijal za aparate Atellica IM</t>
  </si>
  <si>
    <t>RGN213890 - Atellica IM Calibrator A ( CAL A)</t>
  </si>
  <si>
    <t>RGN213960 - Atellica IM Wash</t>
  </si>
  <si>
    <t>RGN213961 - Atellica IM cleaner</t>
  </si>
  <si>
    <t>RGN213969 - Atellica IM Ancillary Probe Wash 1 (APW 1)</t>
  </si>
  <si>
    <t>RGN213971 - Kit,Sample Tips</t>
  </si>
  <si>
    <t>RGN213972 - KA1/4 vetten</t>
  </si>
  <si>
    <t>RGN214627 - Urin/CSF albumin kalibrator</t>
  </si>
  <si>
    <t>RGN214628 - Urin kalibrator, 6x8ml</t>
  </si>
  <si>
    <t>RGN214629 - Urin/CSF Albumin</t>
  </si>
  <si>
    <t>RGN214630 - ALBUMIN, 4x29ml</t>
  </si>
  <si>
    <t>RGN214631 - ALFA-AMILAZA, 4x40ml; 4x10ml</t>
  </si>
  <si>
    <t>RGN214632 - ALP, 4x12ml; 4x12ml</t>
  </si>
  <si>
    <t>RGN214634 - ALT, 4x50ml; 4x25ml</t>
  </si>
  <si>
    <t>RGN214636 - ASO, 4x51ml; 4x7ml</t>
  </si>
  <si>
    <t>RGN214637 - AST, 4x25ml; 4x25ml</t>
  </si>
  <si>
    <t>RGN214639 - BICARBONATE, 4x25ml</t>
  </si>
  <si>
    <t>RGN214640 - BIKARBONATI KALIBRATOR</t>
  </si>
  <si>
    <t>RGN214641 - DIRECT BILIRUBIN, 4x6ml; 4x6ml</t>
  </si>
  <si>
    <t>RGN214643 - TOTAL BILIRUBIN, 4x15ml; 4x15ml</t>
  </si>
  <si>
    <t>RGN214648 - CK (NAC), 4x22ml; 4x4ml; 4x6ml</t>
  </si>
  <si>
    <t>RGN214650 - CK-MB, 2x22ml; 2x4ml; 2x6ml</t>
  </si>
  <si>
    <t>RGN214651 - CK-MB calibrator, 6x1ml</t>
  </si>
  <si>
    <t>RGN214652 - CONTROL SERUM 1</t>
  </si>
  <si>
    <t>RGN214653 - CONTROL SERUM 2</t>
  </si>
  <si>
    <t>RGN214654 - CRP latex, 4x50ml; 4x50ml</t>
  </si>
  <si>
    <t>RGN214655 - CRP latex, 4x30ml; 4x30ml</t>
  </si>
  <si>
    <t>RGN214656 - CRP latex, Normal calibrator, 5x2ml</t>
  </si>
  <si>
    <t>RGN214659 - SAMPLE CUPS 3ml, 500 kom.</t>
  </si>
  <si>
    <t>RGN214664 - GGT, 4x18ml; 4x18ml</t>
  </si>
  <si>
    <t>RGN214666 - GLUCOSE, 4x53ml; 4x27ml</t>
  </si>
  <si>
    <t>RGN214669 - HbA1c, 2x37,5ml; 2x7,5ml; 2x34,5 kalibratori</t>
  </si>
  <si>
    <t>RGN214670 - HDL Cholesterol, 4x27ml; 4x9ml</t>
  </si>
  <si>
    <t>RGN214672 - HDL Cholesterol calibrator, 2x1x3ml</t>
  </si>
  <si>
    <t>RGN214673 - HDL/LDH HOLESTEROL KONTROLNI SERUM</t>
  </si>
  <si>
    <t>RGN214674 - SYNCHRON AND AU SYSTEMS HEMOLYZING REAGENT, 1x1000ml</t>
  </si>
  <si>
    <t>RGN214675 - CHOLESTEROL,  4x22,5ml</t>
  </si>
  <si>
    <t>RGN214684 - ISE BUFFER, 4x2000ml</t>
  </si>
  <si>
    <t>RGN214685 - CLEANING SOLUTION, Reagens</t>
  </si>
  <si>
    <t>RGN214686 - ISE HIGH SERUM STANDARD, 4x100ml</t>
  </si>
  <si>
    <t>RGN214689 - ISE LOW SERUM STANDARD, 4x100ml</t>
  </si>
  <si>
    <t>RGN214690 - ISE MID STANDARD, 4x2000ml</t>
  </si>
  <si>
    <t>RGN214691 - ISE Na+K+ Selectivity Check, 2x25ml</t>
  </si>
  <si>
    <t>RGN214692 - ISE REFERENCE SOLUTION, 4x1000ml</t>
  </si>
  <si>
    <t>RGN214693 - ITA CONTROL SERUM 1, 6x2ml</t>
  </si>
  <si>
    <t>RGN214694 - ITA CONTROL SERUM 2, 6x2ml</t>
  </si>
  <si>
    <t>RGN214695 - ITA CONTROL SERUM 3, 6x2ml</t>
  </si>
  <si>
    <t>RGN214696 - CALCIUM ARSENAZO, 4x15ml</t>
  </si>
  <si>
    <t>RGN214699 - CREATININE, 4x51ml; 4x51ml</t>
  </si>
  <si>
    <t>RGN214701 - LDH, 4x40ml; 4x20ml</t>
  </si>
  <si>
    <t>RGN214704 - LIPAZA</t>
  </si>
  <si>
    <t>RGN214705 - MAGNESIUM, 4x40ml</t>
  </si>
  <si>
    <t>RGN214707 - URIC ACID, 4x12ml; 4x5ml</t>
  </si>
  <si>
    <t>RGN214709 - RF latex kalibrator set</t>
  </si>
  <si>
    <t>RGN214710 - RF Latex, 4x24ml; 4x8ml</t>
  </si>
  <si>
    <t>RGN214711 - INORGANIC PHOSPHORUS, 4x15ml; 4x15ml</t>
  </si>
  <si>
    <t>RGN214712 - SERUM PROTEIN MULTI CALIBRATOR 1, 6x2ml</t>
  </si>
  <si>
    <t>RGN214713 - SYSTEM CALIBRATOR, 20x5ml</t>
  </si>
  <si>
    <t>RGN214715 - TRIGLYCERIDE, 4x20ml; 4x5ml</t>
  </si>
  <si>
    <t>RGN214717 - UIBC, 4x27ml; 4x3ml; 4x6ml; 4x2ml</t>
  </si>
  <si>
    <t>RGN214718 - TOTAL PROTEIN, 4x25ml; 4x25ml</t>
  </si>
  <si>
    <t>RGN214720 - UREA, 4x53ml</t>
  </si>
  <si>
    <t>RGN214722 - WASH SOLUTION, 6x2000ml</t>
  </si>
  <si>
    <t>RGN214727 - URINARY/CSF PROTEIN, 4x19ml; 1x3ml</t>
  </si>
  <si>
    <t>RGN214728 - IRON, 4x30ml; 4x30ml</t>
  </si>
  <si>
    <t>RGN214770 - Na elektrode</t>
  </si>
  <si>
    <t>RGN214771 - K elektrode</t>
  </si>
  <si>
    <t>RGN214772 - Cl elektrode</t>
  </si>
  <si>
    <t>RGN230068 - Cleaning liquid II 500ml</t>
  </si>
  <si>
    <t>RGN230709 - Atellica CH Albumin (Alb)</t>
  </si>
  <si>
    <t>RGN230711 - Atellica CH Calcium (Ca)</t>
  </si>
  <si>
    <t>RGN230712 - Atellica CH Cholesterol 2 (Chol 2)</t>
  </si>
  <si>
    <t>RGN230713 - Atellica CH Creatinine 2 ( Crea 2)</t>
  </si>
  <si>
    <t>RGN230715 - Atellica CH  Direct HDL Cholesterol (D-HDL)</t>
  </si>
  <si>
    <t>RGN230718 - Atellica CH Glucose Hexokinase 3 ( GluH 3)</t>
  </si>
  <si>
    <t>RGN230719 - Atellica CH Inorganic Phosphorus (IP)</t>
  </si>
  <si>
    <t>RGN230720 - Atellica CH Iron 2 (Iron 2)</t>
  </si>
  <si>
    <t>RGN230723 - Atellica CH Total Bilirubin 2 (TBil 2)</t>
  </si>
  <si>
    <t>RGN230725 - Atellica CH Total Protein II (TP)</t>
  </si>
  <si>
    <t>RGN230726 - Atellica CH Triglycerides (concentrated) (Trig)</t>
  </si>
  <si>
    <t>RGN230727 - Atellica CH Uric Acid (UA)</t>
  </si>
  <si>
    <t>RGN230728 - Atellica CH Urea Nitrogen (UN c)</t>
  </si>
  <si>
    <t>RGN230729 - Atellica CH Alkaline Phosphatase,Concentraded (ALP 2c)</t>
  </si>
  <si>
    <t>RGN230730 - Atellica CH Alanine Aminotransferase (ALT)</t>
  </si>
  <si>
    <t>RGN230733 - Atellica CH Aspartate Aminotransferase (AST)</t>
  </si>
  <si>
    <t>RGN230736 - Atellica CH Creatine Kinase (CK L)</t>
  </si>
  <si>
    <t>RGN230737 - Atellica CH Gamma-Glutamyl Transferese (GGT)</t>
  </si>
  <si>
    <t>RGN230738 - Atellica CH Lactate Dehydrogenase LP (LDLP)</t>
  </si>
  <si>
    <t>RGN230786 - A-LYTE Integraated Multisensor (IMT Na K CI)</t>
  </si>
  <si>
    <t>RGN230787 - A-LYTE IMT Standard A</t>
  </si>
  <si>
    <t>RGN230789 - A-LYTE IMT Standard B+Salt Bridge</t>
  </si>
  <si>
    <t>RGN230790 - A-LYTE IMT Dilution Check</t>
  </si>
  <si>
    <t>RGN230794 - Atellica CH Alkaline Phosphatase 2 Calibrator (ALP 2 CAL)</t>
  </si>
  <si>
    <t>RGN230803 - Atellica CH ENZ I Calibrator (ENZ I CAL)</t>
  </si>
  <si>
    <t>RGN230804 - Atellica CH ENZ 2 Calibrator (ENZ 2 CAL)</t>
  </si>
  <si>
    <t>RGN230805 - Atellica CH ENZ 3 calibrator (ENZ 3 CAL)</t>
  </si>
  <si>
    <t>RGN230807 - Atellica CH HDL/LDL Cholesterol Calibrator (HDL/LDL CAL)</t>
  </si>
  <si>
    <t>RGN230812 - Atellica CH Special Chemistry Calibrator (SPCL CHEM CAL)</t>
  </si>
  <si>
    <t>RGN230816 - Atellica CH wide range C- reacive Protein Calibrator (wrCRP CAL)</t>
  </si>
  <si>
    <t>RGN230821 - Atellica CH Diluent</t>
  </si>
  <si>
    <t>RGN230822 - Atellica CH Wash</t>
  </si>
  <si>
    <t>RGN230823 - Atellica CH Conditioner</t>
  </si>
  <si>
    <t>RGN230826 - Atellica CH Water Bath Additive (WBA)</t>
  </si>
  <si>
    <t>RGN230828 - Atellica CH Reagent Probe Cleaner 1(RPC1)</t>
  </si>
  <si>
    <t>RGN230829 - Atellica CH Reagent Probe Cleaner 2 (RPC2)</t>
  </si>
  <si>
    <t>RGN231353 - Atellica IM PBNP (NT-proBNP)</t>
  </si>
  <si>
    <t>RGN231355 - Atellica IM Troponin I High Sensitivity</t>
  </si>
  <si>
    <t>RGN231359 - Atellica IM Thyroglobulin (Tg)</t>
  </si>
  <si>
    <t>RGN231363 - Atellica IM Acid</t>
  </si>
  <si>
    <t>RGN231364 - Atellica IM Base</t>
  </si>
  <si>
    <t>RGN231365 - Atellica IM APW3 (Ancillary Probe Wash 3,)</t>
  </si>
  <si>
    <t>RGN231367 - Tube Top Sample Cup 1ml</t>
  </si>
  <si>
    <t>RGN231369 - Label A Barcode 2X1</t>
  </si>
  <si>
    <t>RGN232140 - ESR SOLUTION REAGENT</t>
  </si>
  <si>
    <t>RGN232145 - CBC Timepac with defoamer (cyanidefree) Reagensi i potrošni materijal za aparat ADVIA 120, ADVIA 212</t>
  </si>
  <si>
    <t xml:space="preserve">RGN232146 - Diff Timepac with Perox Sheath Reagensi i potrošni materijal za aparat ADVIA 120, ADVIA 2120, ADVIA </t>
  </si>
  <si>
    <t>RGN232148 - EZ Wash Reagensi i potrošni materijal za aparat ADVIA 120, ADVIA 2120, ADVIA 2120i,EZ Wash,ADVIA</t>
  </si>
  <si>
    <t>RGN232150 - RBC Flow Cell Wash Reagensi i potrošni materijal za aparat ADVIA 120, ADVIA 2120, ADVIA 2120i,RBC Fl</t>
  </si>
  <si>
    <t>RGN232151 - Aspiration Pathway Wash Reagensi i potrošni materijal za aparat ADVIA</t>
  </si>
  <si>
    <t>RGN232152 - Perox Flow Cell Wash Reagensi i potrošni materijal za aparat ADVIA 120, ADVIA 2120, ADVIA 2120i,Pero</t>
  </si>
  <si>
    <t>RGN232166 - Xprecia Strideâ, ø Stride PT/INR Test Strips</t>
  </si>
  <si>
    <t>RGN232609 - ACCESS PM kit</t>
  </si>
  <si>
    <t>RGN233105 - HBS AG ONE VERSION ULTRA</t>
  </si>
  <si>
    <t>RGN233106 - HCV AB (SCREENING)</t>
  </si>
  <si>
    <t>RGN233107 - HIV AB &amp; AG (SCREENING)</t>
  </si>
  <si>
    <t>RGN233108 - SYPHILIS AB VERSION ULTRA</t>
  </si>
  <si>
    <t>RGN233873 - Brzi antigenski test SARS Cov 2 (COVID-19)</t>
  </si>
  <si>
    <t>000206 - ANTIB. TBL. FOSFOMYCIN 50ug</t>
  </si>
  <si>
    <t>000514 - COLUMBIA 5% SHEEP BLOOD</t>
  </si>
  <si>
    <t>001178 - TEST HELICOBACTER IZ FECESA</t>
  </si>
  <si>
    <t>001522 - ANTI D-serum lgM</t>
  </si>
  <si>
    <t>001523 - ANTI-e SLIDE/TUBE</t>
  </si>
  <si>
    <t>001525 - COOMBS - ov SERUM AHG</t>
  </si>
  <si>
    <t>001528 - LISS-reagens 10ml MLB</t>
  </si>
  <si>
    <t>001537 - ANTI-AB</t>
  </si>
  <si>
    <t>001540 - ANTI-A</t>
  </si>
  <si>
    <t>001541 - ANTI-B</t>
  </si>
  <si>
    <t>001543 - ANTI C  SLIDE</t>
  </si>
  <si>
    <t>001544 - ANTI c SLIDE</t>
  </si>
  <si>
    <t>001545 - ANTI E SLIDE</t>
  </si>
  <si>
    <t>002501 - ANTIB. TBL. AMIKACIN 30ug</t>
  </si>
  <si>
    <t>002502 - ANTIB. TBL. AMOXYCILIN+CLAV AC</t>
  </si>
  <si>
    <t>002503 - ANTIB. TBL. CIPROFLOXACIN 5ug</t>
  </si>
  <si>
    <t>002505 - ANTIB. TBL. CEFALEXIN 30ug</t>
  </si>
  <si>
    <t>002506 - ANTIB. TBL. CEFACLOR 30ug 4x50</t>
  </si>
  <si>
    <t>002507 - ANTIB. TBL. CEFTRIAXONE 30ug</t>
  </si>
  <si>
    <t>002509 - ANTIB. TBL. GENTAMICIN 10ug</t>
  </si>
  <si>
    <t>002511 - ANTIB. TBL. PENICILIN G10</t>
  </si>
  <si>
    <t>002513 - ANTIB. TBL. FUSID ACID 10ug</t>
  </si>
  <si>
    <t>002514 - ANTIB. TBL. TRIMETHOPRIM+SULPHAMETHOXAZOLE</t>
  </si>
  <si>
    <t>002515 - ANTIB. TBL. TAZOBACIN+PIPERACIL 100ug</t>
  </si>
  <si>
    <t>002516 - ANTIB. TBL. CEFEPIME 30ug</t>
  </si>
  <si>
    <t>002517 - ANTIB. TBL. MEROPENEM 10ug</t>
  </si>
  <si>
    <t>002518 - ANTIB. TBL. CHLORAMPHENICOL</t>
  </si>
  <si>
    <t>002523 - ENDO AGAR</t>
  </si>
  <si>
    <t>002524 - MULLER HINTON ENDO AGAR 500gr</t>
  </si>
  <si>
    <t>002525 - SABOURAUD DEKSTORZNI AGAR 500gr</t>
  </si>
  <si>
    <t>002526 - DEKSTROZNI BUJON</t>
  </si>
  <si>
    <t>002527 - TROSTRUKI SECER</t>
  </si>
  <si>
    <t>002528 - PEPTONSKA VODA 100gr</t>
  </si>
  <si>
    <t>002529 - SS AGAR</t>
  </si>
  <si>
    <t>002533 - ANTIB. TBL. ERYTHROMYCIN 50ug</t>
  </si>
  <si>
    <t>002534 - ANTIB. TBL. TETRACYCCLINE 30ug</t>
  </si>
  <si>
    <t>002536 - CHRISTENSENOVA UREA AGAR</t>
  </si>
  <si>
    <t>002537 - ANTIB. TBL. CEFIXIME ug</t>
  </si>
  <si>
    <t>002539 - ANTIB. TBL. CLINDAMYCIN</t>
  </si>
  <si>
    <t>002547 - ANTIB. TBL. TIGECYCLINE 15ug 4x50</t>
  </si>
  <si>
    <t>002554 - ANTIB. TBL. CEFTAZIDIME 30ug</t>
  </si>
  <si>
    <t>002555 - ANTIB. TBL. IMIPENEM 10ug</t>
  </si>
  <si>
    <t>002556 - SELENIT BUJON</t>
  </si>
  <si>
    <t>002557 - ANTIB. TBL. ERTAPENEM 4x50</t>
  </si>
  <si>
    <t>002558 - ANTIB. TBL. NEOMICIN 4x50</t>
  </si>
  <si>
    <t>002592 - UREA DODATAK ZA CRISTENSENOVU UREU</t>
  </si>
  <si>
    <t>002594 - ESKULIN ZUCNI AGAR 100g</t>
  </si>
  <si>
    <t>002595 - SIMMONS-OV CITRATNI AGAR</t>
  </si>
  <si>
    <t>002597 - PARISKI MANIT</t>
  </si>
  <si>
    <t>002920 - CLOSTRIDIUM RIDAQUICK difficile toxin</t>
  </si>
  <si>
    <t>003131 - ANTIB. TBL. NITROXOLIN</t>
  </si>
  <si>
    <t>003132 - ANTIB. TBL. LEVOFLOXACIN</t>
  </si>
  <si>
    <t>003211 - ANTIB. TBL. AZITROMICIN 4x50</t>
  </si>
  <si>
    <t>003212 - ANTIB. TBL. LINEZOLID 4x50</t>
  </si>
  <si>
    <t>003213 - ANTIB. TBL. NITROFURANTOIN 4x50</t>
  </si>
  <si>
    <t>017216 - ANTIB. TBL. COLISTIN</t>
  </si>
  <si>
    <t>017217 - BRZI TEST NA OKULTNO KRVARENJE IZ FECESA</t>
  </si>
  <si>
    <t>017266 - TEST AGLUTINACIONI GRUPNI LATEX ZA STREPTOCOCCUS</t>
  </si>
  <si>
    <t>017267 - TEST AGLUTINACIONI LATEX ZA STAPHYLOCOCCUS</t>
  </si>
  <si>
    <t>017270 - TEST BRZI ZA CHLAMYDIU</t>
  </si>
  <si>
    <t>017501 - ANTI D IgG-IgM</t>
  </si>
  <si>
    <t>017502 - REACELL TEST ERITROCITI ABO A1B 2x10ml</t>
  </si>
  <si>
    <t>017503 - REACELL TEST ERITROCITI SCREENING I, II, III 3x10ml</t>
  </si>
  <si>
    <t>017504 - TEST HBS Ag DIA PRO</t>
  </si>
  <si>
    <t>017505 - TEST HCV At DIA PRO</t>
  </si>
  <si>
    <t>017506 - TEST HIV Ag - At DIA PRO</t>
  </si>
  <si>
    <t>017507 - TEST ELISSA anti TP - SYPHILIS DIA PRO</t>
  </si>
  <si>
    <t>017788 - Test za određivanje Mycoplasmae - Ureaplasmae sa antibiogramom i brisom</t>
  </si>
  <si>
    <t>017900 - Across Liss, rastvor za pripremu suspenzije eritrocita a 500ml</t>
  </si>
  <si>
    <t>017901 - Across Gel Newborn</t>
  </si>
  <si>
    <t>017902 - Across Gel AHG (IgG+C3d) za skrining antitela</t>
  </si>
  <si>
    <t>017903 - Across Gel Forward &amp; Reverse ABO with DVI-/DVI+</t>
  </si>
  <si>
    <t>017904 - Across Gel Double ABO with DVI+/Coombs</t>
  </si>
  <si>
    <t>017905 - Across Gel ABO Typing</t>
  </si>
  <si>
    <t>017906 - Nastavci za pipete, nesterilni</t>
  </si>
  <si>
    <t>019138 - DIMETILAMINOBEZALDEHID</t>
  </si>
  <si>
    <t>019213 - Anti A1 Lektin</t>
  </si>
  <si>
    <t>019214 - Anti H Lektin</t>
  </si>
  <si>
    <t>019215 - Bromelin Solution</t>
  </si>
  <si>
    <t>019276 - BRZI TEST ZA ROTA-ADENO VIRUS</t>
  </si>
  <si>
    <t>8.3.</t>
  </si>
  <si>
    <t>Санитетски и медицински потрошни материјал који се набављају у поступку ЦЈН</t>
  </si>
  <si>
    <t>BKT230017 - Venski striperi, 2004102 IsoMed s.a.r.l.</t>
  </si>
  <si>
    <t>BP21006 - SET INSTRUMENATA I KANILA ZA PLASIRANJE KOŠTANOG CEMENTA ZA AUGMENTACIJU...Trauma Needle Kit</t>
  </si>
  <si>
    <t>BP21013 - Set špriceva za plasiranje cementa TRAUMACEM</t>
  </si>
  <si>
    <t>KKS21107 - BATERIJSKI I ELEKTRIČNI SETOVI ZA ISPIRANJE KOSTI POD PRITISKOM, SA RAZLIČITIM NASTAVCIMA ZA KUK</t>
  </si>
  <si>
    <t>KKS230001 - SETOVI ZA MEŠANJE I APLIKOVANJE KOŠTANOG CEMENTA U VAKUMU, STERILNO PAKOVANJE</t>
  </si>
  <si>
    <t>RSM000356 - Armirani tubus sa Cuff-om niskog pritiska, velikog vol. 3.5, O.D 5.8mm, duzine 228mm</t>
  </si>
  <si>
    <t>RSM000404 - ARTERIJSKA KANILA 20G 80MM SA FEP KATETEROM 1.08X80mm I ŽICOM VODIČEM 0.021X25cm</t>
  </si>
  <si>
    <t>RSM000669 - Set za sukciju - Jankauer set veličina 30</t>
  </si>
  <si>
    <t>RSM000919 - SISTEM ZA INFUZIJU DUŽINE 150cm ,od PVC-a,bez DEHP-a</t>
  </si>
  <si>
    <t>RSM000981 - BEZIGLENI ŠILJAK IZMEĐU DVE BOCE ZA RASTVARANJE LEKOVA I TRANSFER TEČNOSTI</t>
  </si>
  <si>
    <t>RSM001085 - Alkohol 70% (pakovanje 1 litar)</t>
  </si>
  <si>
    <t>RSM001092 - Medicinski benzin a 1l, Ph Jug IV</t>
  </si>
  <si>
    <t>RSM001137 - Tig fix D - Tubularni mrežni zavoj za glavu i manji trup</t>
  </si>
  <si>
    <t>RSM001138 - Tig fix E - Tubularni mrežni zavoj za grudni koš i veći trup</t>
  </si>
  <si>
    <t>RSM001153 - Zavoj kaliko 10cmx5m, 24n</t>
  </si>
  <si>
    <t>RSM001155 - Zavoj kaliko 15cmx5m, 24n</t>
  </si>
  <si>
    <t>RSM001156 - Zavoj kaliko 5cmx5m, 24n</t>
  </si>
  <si>
    <t>RSM001158 - Zavoj kaliko 8cmx5m, 24n</t>
  </si>
  <si>
    <t>RSM001164 - Flaster Transpore PVC osnova 5cm x 9,14m</t>
  </si>
  <si>
    <t>RSM001169 - Flaster za fiksiranje na mekoj netkanoj osnovi, sa poprečnim performacijama na 5cm, Medipore, SAD</t>
  </si>
  <si>
    <t>RSM001175 - Flaster Transpore na beloj osnovi od rayona 5cmx9,14m</t>
  </si>
  <si>
    <t>RSM001248 - Šiljak za višestruko izvlačenje sadržaja iz boce sa antibakt. filterom 0,45µm bez lateksa, Mini Spik</t>
  </si>
  <si>
    <t>RSM001250 - Spinalne igle sa Quincke vrhom sa ergonom. čvorištem i kristalnom prizmom, 18G, duž. 88mm Spinocan 4</t>
  </si>
  <si>
    <t>RSM001265 - PVC free igla 0,8mm, -SINOMEDIC</t>
  </si>
  <si>
    <t>RSM001266 - PVC free igle 0,9mm -SINOMEDIC</t>
  </si>
  <si>
    <t>RSM001268 - PVC free igle 1,2mm -SINOMEDIC</t>
  </si>
  <si>
    <t>RSM001352 - Vakuum epruveta sa duplim zidom (3.2% Na-citrat) 2,7-3,5ml, 13x75mm, Becton Dickinson</t>
  </si>
  <si>
    <t>RSM001353 - Kontakt aktivirajuće lancete sa sečivom širine 1,5mm, dubina uboda 2mm, Becton Dickinson</t>
  </si>
  <si>
    <t>RSM001361 - Vakuum epruveta sa clot aktivatorom i gel separatorom 5ml, 13x100mm, Becton Dickinson</t>
  </si>
  <si>
    <t>RSM001363 - Vakuum epruveta serumska sa clot aktiv. 6ml, 13x100mm, Becton Dickinson</t>
  </si>
  <si>
    <t>RSM001401 - Sistem za brojanje kapi, PJ Dahlhausen&amp;Co GmbH</t>
  </si>
  <si>
    <t>RSM001865 - Uvođač endotrahealnih tubusa, bez lateksa, sterilni, veličine 6-14, Teleflex Med. Willy Rusch</t>
  </si>
  <si>
    <t>RSM001870 - Uvođač endotrahealnih tubusa, bez lateksa, sterilni, vel. 6-14, Teleflex Med. Willy Rusch</t>
  </si>
  <si>
    <t>RSM002062 - Igla za vakuum sistem, žuta 0,9x38mm, Becton Dickinson</t>
  </si>
  <si>
    <t>RSM002313 - Orofaringealni tubus, Guedel Airwaysvel. 1,5 (7,0)</t>
  </si>
  <si>
    <t>RSM002314 - Orofaringealni tubus, vel. 2 (8,0)</t>
  </si>
  <si>
    <t>RSM002322 - KONEKCIJE ZA KISEONIK RAVNA 22F STEM 6MM</t>
  </si>
  <si>
    <t>RSM002422 - Set za oksigenaciju, O2, dovodno crevo 1,8m, rebrasto 22M, venture 24%, 28%, 31%, 35%, 40%, 50%</t>
  </si>
  <si>
    <t>RSM002507 - Dren redon veličine 18, Poly Medicure Limited</t>
  </si>
  <si>
    <t>RSM002801 - Mikroepruveta sa inkorporiranim levkom za krvnu sliku sa K2EDTA, sa označenim zapreminama, Becton Di</t>
  </si>
  <si>
    <t>RSM002802 - Mikroepruveta sa inkorporiranim levkom, aktivatorom koagulacije i gel separatorom, sa ozn. zapr. Bec</t>
  </si>
  <si>
    <t>RSM002820 - Vakuum epruveta za krvnu sliku K2EDTA 3ml, 13x75mm, Becton Dickinson</t>
  </si>
  <si>
    <t>RSM003150 - Elektrohirurška olovka sa teleskopom evakuacionom tubom postavljenom oko sečiva</t>
  </si>
  <si>
    <t>RSM003151 - Elektrohirurška olovka sa fiksnom evakuacionom tubom postavljenom oko sečiva</t>
  </si>
  <si>
    <t>RSM003452 - Hirurški skalpel nožići - sterilni od ugljeničkog čelika; No 11; Swann Morton Limited</t>
  </si>
  <si>
    <t>RSM003453 - Hirurški skalpel nožići - sterilni od ugljeničkog čelika; No 15; Swann Morton Limited</t>
  </si>
  <si>
    <t>RSM003455 - Hirurški skalpel nožići - sterilni od ugljeničkog čelika; No 21; Swann Morton Limited</t>
  </si>
  <si>
    <t>RSM003456 - Hirurški skalpel nožići - sterilni od ugljeničkog čelika; No 22; Swann Morton Limited</t>
  </si>
  <si>
    <t>RSM003457 - Hirurški skalpel nožići - sterilni od ugljeničkog čelika; No 23; Swann morton Limited</t>
  </si>
  <si>
    <t>RSM003458 - Hirurški skalpel nožići - sterilni od ugljeničkog čelika; No 24; Swann Morton Limited</t>
  </si>
  <si>
    <t>RSM003459 - Hirurški skalpel nožići - sterilni od ugljeničkog čelika; No 15C; Swann Morton Limited</t>
  </si>
  <si>
    <t>RSM003461 - Hiruški skalel nožići-sterilni, 11 od nerđajućeg čelika,za jednokratnu upotrebu za ortopedske proced</t>
  </si>
  <si>
    <t>RSM003874 - Flaster na svilenoj podlozi, šir. 5cm</t>
  </si>
  <si>
    <t>RSM004017 - Nazalna kanila za odrasle duž. 1,8m-2,0m; Anji Spenq Industrial Co Ltd.</t>
  </si>
  <si>
    <t>RSM004028 - Trahealne kanile sa balonom od termosenzitivnog PVC-a sa 2 unutrašnje kanile za pacijente, vel. 7, T</t>
  </si>
  <si>
    <t>RSM004029 - Trahealne kanile sa balonom od termosenzitivnog PVC-a sa 2 unutrašnje kanile za pacijente, vel. 8, T</t>
  </si>
  <si>
    <t>RSM004033 - Intravenska kanila 14G, Suruflon i.v. SURU International Pvt Limited</t>
  </si>
  <si>
    <t>RSM004035 - Intravenska kanila 16G, Suruflon i.v. cannula, SURU Internat. Pvt limited</t>
  </si>
  <si>
    <t>RSM004037 - Intravenska kanila 18G, Suruflon i.v. SURU International Pvt Limited</t>
  </si>
  <si>
    <t>RSM004039 - Intravenska kanila 20G, Suroflon i.v., SURU International Pvt Limited</t>
  </si>
  <si>
    <t>RSM004041 - Intravenska kanila 22G, Suruflon i.v., SURU International Pvt Limited</t>
  </si>
  <si>
    <t>RSM004043 - Intravenska kanila 24G, Suruflon i.v., SURU International Pvt Limited</t>
  </si>
  <si>
    <t>RSM004045 - Intravenska kanila 26G, Surufon i.v. SURU International Pvt Limited</t>
  </si>
  <si>
    <t>RSM004047 - INTRAVENSKE KANILE  18G BRAUN</t>
  </si>
  <si>
    <t>RSM004048 - INTRAVENSKE KANILE  20G BRAUN OD</t>
  </si>
  <si>
    <t>RSM004049 - INTRAVENSKE KANILE 22G BRAUN OD</t>
  </si>
  <si>
    <t>RSM004050 - INTRAVENSKE KANILE OD POLIURETANA SA UTISNUTIM KONTRASNIM LINIJAMA I FIKSACIONIM KRILIMA CENTRALNO P</t>
  </si>
  <si>
    <t>RSM004053 - INTRAVENSKE KANILE OD FEP-a sa utisnutim kontrasnim linijama i fiksacionim krilima 4268130b</t>
  </si>
  <si>
    <t>RSM004054 - INTRAVENSKE KANILE OD FEP-a sa utisnutim kontrasnim linijama i fiksacionim krilima 4268113 B</t>
  </si>
  <si>
    <t>RSM004055 - INTRAVENSKE KANILE OD FEP-a sa utisnutim kontrasnim linijama i fiksacionim krilima 4268091B</t>
  </si>
  <si>
    <t>RSM004089 - IV KANILA ZELENA SA SKRETNICOM utisnutim kontrastnim linijama; Polycath IV cannula; Tip V; 18G</t>
  </si>
  <si>
    <t>RSM004090 - IV KANILA ROZE SA SKRETNICOM utisnutim kontrastnim linijama; Polycath IV cannula; Tip V; 20G</t>
  </si>
  <si>
    <t>RSM004091 - IV KANILA PLAVA SA SKRETNICOM utisnutim kontrastnim linijama; Polycath IV cannula; Tip V; 22G</t>
  </si>
  <si>
    <t>RSM004092 - IV kanila sa utisnutim kontrastnim linijama, Polycath IV cannula; Tip V; 24G</t>
  </si>
  <si>
    <t>RSM004111 - Spinalna igla sa pencil point vrhom, ergonom. čvorištem sa kristalnom prizmom, 4502019, Pencan B.Bra</t>
  </si>
  <si>
    <t>RSM004119 - SPINALNE IGLE SA QUINCKE VRHOM SA ERGONOMSKIM ČVORIŠTEM I KRISTALNOM PRIZMOM 4507908-01</t>
  </si>
  <si>
    <t>RSM004131 - INSULINSKI ŠPRIC,1ml,bez latexa i PVC-a,bez igle</t>
  </si>
  <si>
    <t>RSM004133 - Špric 2ml, bez latexa i PVC-a, dvodelni; CH002L</t>
  </si>
  <si>
    <t>RSM004134 - Špric 5ml, bez latexa i PVC-a, dvodelni; CH005L</t>
  </si>
  <si>
    <t>RSM004135 - Špric 10ml, bez latexa i PVC-a, dvodelni; CH010L</t>
  </si>
  <si>
    <t>RSM004136 - Špric 20ml, bez latexa i PVC-a, dvodelni; CH020L</t>
  </si>
  <si>
    <t>RSM004138 - Špric trodelni, 150ml, za višekratnu upotrebu, Chirana</t>
  </si>
  <si>
    <t>RSM004180 - PVC free igle 0,8mm; Winmed Disposabile syringe</t>
  </si>
  <si>
    <t>RSM004182 - PVC free igle 0,8mm, Changzou Cornwall Med. Devices Co Ltd</t>
  </si>
  <si>
    <t>RSM004183 - PVC free igle 0,9mm, Anhui Hongyu Wuzhou med. Manufacturer</t>
  </si>
  <si>
    <t>RSM004185 - PVC free igle 0,9mm, Changzou Cornwall Med. Devices Co Ltd</t>
  </si>
  <si>
    <t>RSM004186 - PVC free igle 1,2mm, Anhui Hongyu Wuzhou Med. Manufaturer</t>
  </si>
  <si>
    <t>RSM004188 - PVC free igle 1,2mm, Changzou Cornwall Med. Devices Co Ltd</t>
  </si>
  <si>
    <t>RSM004189 - Špric trodelni a 2ml, Guangdong Kindly Medical Device Group Kina</t>
  </si>
  <si>
    <t>RSM004190 - Špric trodelni a 2ml, Chirana Slovačka</t>
  </si>
  <si>
    <t>RSM004191 - Špric trodelni a 5ml, Guangdong Kindly Medical Device Group Kina</t>
  </si>
  <si>
    <t>RSM004192 - Špric trodelni a 5ml, Chirana Slovačka</t>
  </si>
  <si>
    <t>RSM004193 - Špric trodelni a 10ml, Guangdong Kindly Medical Device Group Kina</t>
  </si>
  <si>
    <t>RSM004194 - Špric trodelni a 10ml, Chirana Slovačka</t>
  </si>
  <si>
    <t>RSM004195 - Špric trodelni a 20ml, Guandong Kindly Medical Device Group Kina</t>
  </si>
  <si>
    <t>RSM004196 - Špric trodelni a 20ml, Chirana Slovačka</t>
  </si>
  <si>
    <t>RSM004197 - Špric trodelni a 50ml, Guandong Kindly Medical Device Group Kina</t>
  </si>
  <si>
    <t>RSM004199 - Špric trodelni a 50ml, Nipro Syringe; Shangai Kindly Enterprise Development Group Kina</t>
  </si>
  <si>
    <t>RSM004207 - PVC free igle 0,45mm, Nipro Japan</t>
  </si>
  <si>
    <t>RSM004209 - PVC free igle 0,45mm, Chirana</t>
  </si>
  <si>
    <t>RSM004215 - PVC free igle 0,8mm, Nipro Japan</t>
  </si>
  <si>
    <t>RSM004216 - PVC free igle 0,8mm, Chirana</t>
  </si>
  <si>
    <t>RSM004217 - PVC free igle 0,9mm, Nipro</t>
  </si>
  <si>
    <t>RSM004218 - PVC free igle 0,9mm, Chirana</t>
  </si>
  <si>
    <t>RSM004219 - PVC free igle 1,2mm, Nipro</t>
  </si>
  <si>
    <t>RSM004220 - PVC free igle 1,2mm, Chirana</t>
  </si>
  <si>
    <t>RSM004221 - Špric trodelni a 2ml, bez igle, sterilni, sa podelom na 0,1ml, Anhui Hongyu Wuzhou med. Manufacturer</t>
  </si>
  <si>
    <t xml:space="preserve">RSM004223 - Špric trodelni a 2ml, bez igle, sterilni, sa podelom na 0,1ml, Changzhou Cornwall Med. Devices &amp; Co </t>
  </si>
  <si>
    <t>RSM004224 - Špric trodelni a 5ml, bez igle, sterilni, sa podelom na 0,2ml, Anhui Hongyu Wuzhou Med. Manufacturer</t>
  </si>
  <si>
    <t xml:space="preserve">RSM004225 - Špric trodelni a 5ml, bez igle, sterilni, sa podelom na 0,2ml, Changzhou Cornwall Med. Devices &amp; Co </t>
  </si>
  <si>
    <t xml:space="preserve">RSM004227 - Špric trodelni a 10ml, bez igle, sterilni, sa podelom na 0,5ml, Changzou Cornwall Med. Devices &amp; Co </t>
  </si>
  <si>
    <t>RSM004228 - Špric trodelni a 20ml, bez igle, sterilni, sa podelom na 1ml, Anhui Hongyu Wuzhou Med. Manufacturer</t>
  </si>
  <si>
    <t>RSM004229 - Špric trodelni a20ml, bez igle, sterilni, sa podelom na 1ml, Changzou Cornwall Med. Devices Co Ltd</t>
  </si>
  <si>
    <t>RSM004319 - Zavoj elastični 15cmx5m</t>
  </si>
  <si>
    <t>RSM004321 - Zavoj elastični 15cmx10m</t>
  </si>
  <si>
    <t>RSM004340 - Čarapa za tromboprofilaksu, natkolena; M LONG</t>
  </si>
  <si>
    <t>RSM004342 - Čarapa za tromboprofilaksu, natkolena; L NORMALNA</t>
  </si>
  <si>
    <t>RSM004343 - Čarapa za tromboprofilaksu, natkolena; L LONG</t>
  </si>
  <si>
    <t>RSM004344 - Čarapa za tromboprofilaksu, natkolena; XL REGULAR</t>
  </si>
  <si>
    <t>RSM004345 - Čarapa za tromboprofilaksu, natkolena; XL LONG</t>
  </si>
  <si>
    <t>RSM004348 - Antitromboembolijske čarape, grad. kompresije 15,1-20mm Hg, do prepone 3401564468201, Actys ATH, Lab</t>
  </si>
  <si>
    <t>RSM004349 - Antitromboembolijske čarape, grad. kompresije 15,1-20mm Hg, do prepone 3401564468379, Actys ATH Labo</t>
  </si>
  <si>
    <t>RSM004352 - Antitromboembolijske čarape, grad. kompresije 15,1-20mm Hg, do prepone 3401564530915 Actys ATH Labor</t>
  </si>
  <si>
    <t>RSM004354 - Elastična grad. tubularna ortoza za lečenje ulcus curisa venskog porekla, prit. 30-40mm 340156448836</t>
  </si>
  <si>
    <t>RSM004355 - Elastična grad. tubularna ortoza za lečenje ulcus curisa venskog porekla, prit. 30-40mm 366454004871</t>
  </si>
  <si>
    <t>RSM004356 - Elastična grad. tubularna ortoza za lečenje ulcus curisa venskog porekla, prit. 30-40mm 366454004870</t>
  </si>
  <si>
    <t>RSM004357 - Elastična grad. tubularna ortoza za lečenje ulcus curisa venskog porekla, pritiska 30-44mm 366454004</t>
  </si>
  <si>
    <t>RSM004358 - Elastična grad. tubularna ortoza za lečenje ulcus curis venskog porekla, pritiska 30-40mm 3663664540</t>
  </si>
  <si>
    <t>RSM004369 - Pamučna nesterilna gaza 80cmx100m, 17 niti</t>
  </si>
  <si>
    <t>RSM004370 - Pamučna nesterilna gaza 80cmx100m, 20 niti</t>
  </si>
  <si>
    <t>RSM004387 - Medicinska vata, a 1000g Niva</t>
  </si>
  <si>
    <t>RSM004389 - Papirna vata, a 1000g Niva</t>
  </si>
  <si>
    <t>RSM004391 - Flaster na platnenoj podlozi, šir. 5cm</t>
  </si>
  <si>
    <t>RSM004405 - Flaster za fiksaciju I.V. kanila za odrasle, KANTIV 6x9, Anji Speng Industrial Co Ltd</t>
  </si>
  <si>
    <t>RSM004410 - Prekrivka za rane 10cmx10cm, vazeliska</t>
  </si>
  <si>
    <t>RSM004411 - Prekrivka za rane vazelinska, neadhezivna 10cmx20cm</t>
  </si>
  <si>
    <t>RSM004421 - Endotrahealni tubusi sa cuff-om 4.5 sa RTG linijom, ORAL/NAZAL; Anji Spenq Industrial Co Ltd.</t>
  </si>
  <si>
    <t>RSM004422 - Endotrahealni tubusi sa cuff-om 5.0 sa RTG linijom, ORAL/NAZAL; Anji Spenq Industrial Co Ltd.</t>
  </si>
  <si>
    <t>RSM004424 - Endotrahealni tubusi sa cuff-om 6.0 sa RTG linijom, ORAL/NAZAL; Anji Spenq Industrial Co Ltd.</t>
  </si>
  <si>
    <t>RSM004425 - Endotrahealni tubusi sa cuff-om 6.5 sa RTG linijom, ORAL/NAZAL; Anji Spenq industrial Co Ltd.</t>
  </si>
  <si>
    <t>RSM004426 - Endotrahealni tubusi sa cuff-om 7.0 sa RTG linijom, ORAL/NAZAL; Anji Speng Industrial Co Ltd</t>
  </si>
  <si>
    <t>RSM004427 - Endotrahealni tubusi sa cuff-om 7.5 sa RTG linijom, ORAL/NAZAL; Anji SPeng Industrial Co Ltd</t>
  </si>
  <si>
    <t>RSM004428 - Endotrahealni tubusi sa cuffom 8.0 sa RTG linijom, ORAL/NAZAL; Anji Speng Industrial Co Ltd</t>
  </si>
  <si>
    <t>RSM004429 - Endotrahealni tubusi sa cuff-om 8.5 sa RTG linijom, ORAL/NAZAL; Anji Spenq Industrial Co Ltd.</t>
  </si>
  <si>
    <t>RSM004433 - Armirani tubus sa Cuff-om niskog pritiska, velikog vol. 4.0, O.D 6.3mm, dužine 235mm</t>
  </si>
  <si>
    <t>RSM004436 - Armirani tubusi sa Cuff-om niskog pritiska, velikog vol. 6.0, O.D 8.4mm, dužine 326mm</t>
  </si>
  <si>
    <t>RSM004437 - Armirani tubusi sa Cuff-om niskog pritiska velikog vol. 6.5, O.D 9.0, dužine 330mm</t>
  </si>
  <si>
    <t>RSM004455 - Dren redon veličine 16, Poly Medicure Limited</t>
  </si>
  <si>
    <t>RSM004467 - Torakalni dren sa trokarom, vel. 28; Redax Italija</t>
  </si>
  <si>
    <t>RSM004469 - Torakalni dren sa trokarom, vel. 32; Redax Italija</t>
  </si>
  <si>
    <t>RSM004470 - Drenažna vakuum boca a 400-500ml; Redax Italija</t>
  </si>
  <si>
    <t>RSM004472 - Kateter Foley vel. CH8, duž. 30-40cm+/-5%; Anji Spenq Industrial Co Ltd</t>
  </si>
  <si>
    <t>RSM004473 - Kateter Foley vel. CH10, duž. 30-40cm+/-5%; Anji Spenq Industrial Co Ltd</t>
  </si>
  <si>
    <t>RSM004474 - Kateter Foley vel. CH12, duž. 30-40cm+/-5%; Anji Speng industrial Co Ltd.</t>
  </si>
  <si>
    <t>RSM004476 - Kateter Foley vel. CH16, duž. 30-40cm+/-5%; Anji Spenq Industrial Co Ltd</t>
  </si>
  <si>
    <t>RSM004477 - Kateter Foley vel. CH18, duž. 30-40cm+/-5%; Anji Spenq Industrial Co Ltd</t>
  </si>
  <si>
    <t>RSM004478 - Kateter Foley vel. CH20, duž. 30-40cm+/-5%; Anji Spenq Industrial Co Ltd</t>
  </si>
  <si>
    <t>RSM004479 - Kateter Foley vel. CH22, duž. 30-40cm+/-5%; Anji Spenq Industrial Co Ltd</t>
  </si>
  <si>
    <t>RSM004487 - Kateter Nelaton, muški/ženski, lubrifikovan, vel. CH8; Anji Spenq Industrial Co Ltd; NCFA1FR8</t>
  </si>
  <si>
    <t>RSM004488 - Kateter Nelaton, muški/ženski, lubrifikovan, vel. CH8; Anji Spenq Industrial Co Ltd; NCMA1FR8</t>
  </si>
  <si>
    <t>RSM004490 - Kateter Nelaton, muški/ženski, lubrifikovan, vel. CH10; Anji Spenq Industrial Co Ltd; NCMA1FR10</t>
  </si>
  <si>
    <t>RSM004492 - Kateter Nelaton muški/ženski, lubrifikovan, vel. CH12; Anji Spenq Industrial Co Ltd; NCMA1FR12</t>
  </si>
  <si>
    <t>RSM004500 - Kateter Timan bez balona, silikoniziran, vel. CH8, Willy Rusch</t>
  </si>
  <si>
    <t>RSM004501 - Kateter Timan bez balona, silikoniziran, vel. CH10, Teleflex Medical</t>
  </si>
  <si>
    <t>RSM004502 - Kateter Timan bez balona, silikoniziran, vel. CH12, Willy Rusch</t>
  </si>
  <si>
    <t>RSM004503 - Kateter Timan bez balona, silikoniziran, vel. CH14, Willy Rusch</t>
  </si>
  <si>
    <t>RSM004504 - Kateter Timan bez balona, silikoniziran, vel. CH16, Willy Rusch</t>
  </si>
  <si>
    <t>RSM004505 - Kateter Timan bez balona, silikoniziran, vel. CH18, Willy Rusch</t>
  </si>
  <si>
    <t>RSM004506 - Kateter Timan bez balona, silikoniziran, vel. CH20, Willy Rusch</t>
  </si>
  <si>
    <t>RSM004514 - Prostatični trokraki balon kateter, balon 80ml, Dufour; vel. CH18, Teleflex Medical</t>
  </si>
  <si>
    <t>RSM004515 - Prostatični trokraki balon kateter, balon 80ml, Dufour, vel. CH20, Teleflex Medical</t>
  </si>
  <si>
    <t>RSM004516 - Prostatični trokraki balon kateter, balon 80ml, Dufour, vel. CH22, Teleflex Medical</t>
  </si>
  <si>
    <t>RSM004526 - Kateter rektalni, vel. FR 28; Anji Spenq Industrial Co Ltd</t>
  </si>
  <si>
    <t>RSM004527 - Kateter rektalni, vel. FR 30; Anji Spenq Industrial Co Ltd</t>
  </si>
  <si>
    <t>RSM004528 - Kateter rektalni, vel. FR 32</t>
  </si>
  <si>
    <t>RSM004533 - Kateter aspiracioni vel. 8; Anji Spenq Industrial Co Ltd; SCA50FR8</t>
  </si>
  <si>
    <t>RSM004534 - Kateter aspiracioni vel. 8; Anji Spenq Industrial Co Ltd; SCA50PTFR8</t>
  </si>
  <si>
    <t>RSM004537 - Kateter aspiracioni, vel. 12; Anji Spenq Industrial Co Ltd; SCA50FR12</t>
  </si>
  <si>
    <t>RSM004539 - Kateter aspiracioni, vel. 14; Anji Spenq Industrial Co Ltd; SCA50FR14</t>
  </si>
  <si>
    <t>RSM004540 - Kateter aspiracioni, vel. 14; Anji Spenq Industrial Co Ltd; SCA50PTFR14</t>
  </si>
  <si>
    <t>RSM004541 - Kateter aspiracioni, vel. 16; Anji Spenq Industrial Co Ltd; SCA50FR16</t>
  </si>
  <si>
    <t>RSM004542 - Kateter aspiracioni, vel. 16; Anji Spenq Industrial Co Ltd; SCA50PTFR16</t>
  </si>
  <si>
    <t>RSM004547 - Set za aspiraciju mukusa za bebe, vel. 6 (PDV 20%)</t>
  </si>
  <si>
    <t>RSM004547N - Set za aspiraciju mukusa za bebe, vel. 6; SURU Infant Mucus Extractor, SURU International Pvt Limite</t>
  </si>
  <si>
    <t>RSM004548 - Set za aspiraciju mukusa za bebe, vel. 8 (PDV 20%)</t>
  </si>
  <si>
    <t>RSM004548N - Set za aspiraciju mukusa za bebe, vel. 8, SURU Infant Mucus Extractor, SURU international Pvt Limite</t>
  </si>
  <si>
    <t>RSM004553 - Sonda nazogastrična tipa Levin, vel. CH16; Anji Spenq Industrial Co Ltd</t>
  </si>
  <si>
    <t>RSM004554 - Sonda nazogastrična tipa Levin, vel. CH18; Anji Spenq Industrial Co Ltd</t>
  </si>
  <si>
    <t>RSM004555 - Sonda nazogastrična tipa Levin, vel. CH20; Anji Spenq Industrial Co Ltd</t>
  </si>
  <si>
    <t>RSM004556 - Sonda nazogastrična tipa Levin, vel. CH22; Anji Spenq Industrial Co Ltd</t>
  </si>
  <si>
    <t>RSM004568 - Set za sukciju - Jankauer set vel. 30</t>
  </si>
  <si>
    <t>RSM004569 - Set za sukciju - Jankauer set vel. 32</t>
  </si>
  <si>
    <t>RSM004571 - Hirurški skalpel nožići, od ugljeničkog čelika, a 100kom; vel. 11; Anji Spenq Industrial Co Ltd</t>
  </si>
  <si>
    <t>RSM004573 - Hirurški skalpel nožići od ugljeničkog čelika, a 100kom; vel. 15; Anji Spenq Industrial Co Ltd.</t>
  </si>
  <si>
    <t>RSM004575 - Hirurški skalpel nožići, od ugljeničkog čelika, a 100kom; vel. 21; Anji Spenq Industrial Co Ltd</t>
  </si>
  <si>
    <t>RSM004576 - Hirurški skalpel nožići, od ugljeničkog čelika, a 100kom, vel. 22; Anji Speng Industrial Co Ltd</t>
  </si>
  <si>
    <t>RSM004577 - Hirurški skalpel nožići od ugljeničkog čelika, a 100kom; vel. 23; Anji Spenq Industrial Co Ltd</t>
  </si>
  <si>
    <t>RSM004589 - Gel za ultrazvuk, Konix non-sterile Ultrasound, Turkuaz Saglik Hizmetreli Medical, Turska</t>
  </si>
  <si>
    <t>RSM004590 - Gel za EKG; Anji Spenq industrial Co Ltd</t>
  </si>
  <si>
    <t>RSM004592 - Posude za urin, sterilne, PVC, zap. min. 60-75ml; Anji Spenq Industrial Co Ltd</t>
  </si>
  <si>
    <t>RSM004594 - Sterilni komplet za bris u epruveti ili fioli, pamučnog vrška min. 4-5mm; Goodwood Med. Care Ltd</t>
  </si>
  <si>
    <t>RSM004598 - Nastavci za automatske pipete 2-200µl, Hongda</t>
  </si>
  <si>
    <t>RSM004600 - Nastavci za automatske pipete 50-1000µl, Hongda</t>
  </si>
  <si>
    <t>RSM004601 - Drvene špatule</t>
  </si>
  <si>
    <t>RSM004603 - Navlaka za ginekološku uz sondu, Gentle protect condom regular, Innolatex Sdn Bhd</t>
  </si>
  <si>
    <t>RSM004606 - Lancete za kožne probe, tip III; Anji Spenq Industrial Co Ltd</t>
  </si>
  <si>
    <t>RSM004609 - Hidrogen 3%, a 1l, Zorka Pharma - Hemija</t>
  </si>
  <si>
    <t>RSM004611 - Set za oksigenizaciju, podesiva ventura 26-50% O2 maska sa otvorom 22m i dovodnim crevom</t>
  </si>
  <si>
    <t>RSM004614 - Sistem za transfuziju sa filterom od 200µm sa filterom na kraju sistema koji sprečava isticanje krvi</t>
  </si>
  <si>
    <t>RSM004615 - Sistem za transfuziju sa plastičnom iglom, luer lock konektorom i telom regulatora, duž. min. 55 Chi</t>
  </si>
  <si>
    <t>RSM004616 - Sistem za transfuziju tip III, bez igle luer slip; Shangdong Weigao Group Medical Polymer Co Ltd</t>
  </si>
  <si>
    <t>RSM004618 - Sistem za infuziju, duž. creva min. 170cm+/-5%, Anhui Hongyu Wuzhou Med. Manufacturer</t>
  </si>
  <si>
    <t>RSM004619 - Sistem za infuziju, duž. creva min. 170cm+/-5%, Changzou Cornwall Med. Devices Co Ltd</t>
  </si>
  <si>
    <t>RSM004621 - Infuzioni sistem sa plastičnom iglom, Chirana</t>
  </si>
  <si>
    <t>RSM004624 - Set za gravitacionu infuziju sa integrisanim regulatorom protoka za precizno doziranje od 0-250ml/h</t>
  </si>
  <si>
    <t>RSM004626 - Infuzioni sistem sa biretom za doziranje sa kontejnerom od 150ml, filterom od 15 mikrona, 2 roler, D</t>
  </si>
  <si>
    <t>RSM004627 - SISTEM ZA INFUZIJU DUŽINE 180cm ,od PVC-a,bez DEHP-a 4062181</t>
  </si>
  <si>
    <t>RSM004634 - SISTEM ZA INFUZIJU SA VAZDUŠNIM 15 um FILTEROM NA DNU KOMORE 0086774R</t>
  </si>
  <si>
    <t>RSM004641 - Sistem za infuziju dečji (baby) 22G; Anji Speng Industrial Co Ltd</t>
  </si>
  <si>
    <t>RSM004642 - Sistem za infuziju dečji (baby) 23G; Anji Speng Industrial Co Ltd</t>
  </si>
  <si>
    <t>RSM004649 - Sistem za brojanje kapi, Bicakcilar Tibbi Cihazlar Sanayi ve Ticaret AS</t>
  </si>
  <si>
    <t>RSM004815 - Kesa za urin za odrasle sterilna, 2000ml, Changzhou Cornwall Medical Devices Co Ltd</t>
  </si>
  <si>
    <t>RSM004921 - Bebi sistem za infuziju sa navojem</t>
  </si>
  <si>
    <t>RSM005657 - NATRIJUM HIJALUNORAT KONCETRACIJE 1.4%-1.8%,ML</t>
  </si>
  <si>
    <t>RSM005969 - Hirurške sterilne rukavice 7.0  od latexa sa talkom; 7.0</t>
  </si>
  <si>
    <t>RSM005971 - Hirurške sterilne rukavice 7.5 od latexa sa talkom; RC11001075</t>
  </si>
  <si>
    <t>RSM005973 - Hirurške sterilne rukavice 8.0 od latexa sa talkom; RC11001080</t>
  </si>
  <si>
    <t>RSM005975 - Hirurške sterilne rukavice 8.5 od latexa sa talkom; RC11001085</t>
  </si>
  <si>
    <t>RSM005977 - Hirurške sterilne rukavice 9.0 od latexa sa talkom; RC11001090</t>
  </si>
  <si>
    <t>RSM005980 - Nesterilne pregledne  M nitril rukavice bez talka; NPF2003</t>
  </si>
  <si>
    <t>RSM005981 - Nesterilne pregledne L  nitril rukavice bez talka; NPF2004</t>
  </si>
  <si>
    <t>RSM005982 - Nesterilne pregledne XL nitril rukavice bez talka; NPF2005</t>
  </si>
  <si>
    <t>RSM005993 - Pregledne rukavice latex sa talkom M RD11257003</t>
  </si>
  <si>
    <t>RSM005995 - Pregledne rukavice latex sa talkom L RD11257004</t>
  </si>
  <si>
    <t>RSM006049 - Špric a 2 ml, trodelni bez igle - SP23PLS Sinomedic</t>
  </si>
  <si>
    <t>RSM006050 - Špric a 5 ml, trodelni bez igle - SP53PLS Sinomedic</t>
  </si>
  <si>
    <t>RSM006051 - Špric a 10 ml, trodelni bez igle - SP103PLS Sinomedic</t>
  </si>
  <si>
    <t>RSM006052 - Špric a 20 ml, trodelni bez igle - SP203PLS Sinomedic</t>
  </si>
  <si>
    <t>RSM006055 - Špric a 50 ml, trodelni bez igle - SP503PC Sinomedic</t>
  </si>
  <si>
    <t>RSM006392 - Intravenska kanila 18G, IV 18GC Sinomedic</t>
  </si>
  <si>
    <t>RSM006393 - Intravenska kanila 20G, IV 20GC Sinomedic</t>
  </si>
  <si>
    <t>RSM006394 - Intravenska kanila 22G, IV 22GC Sinomedic</t>
  </si>
  <si>
    <t>RSM006395 - Intravenska kanila 24G, IV 24GC Sinomedic</t>
  </si>
  <si>
    <t>RSM006396 - Intravenska kanila 26G, IV 26GC Sinomedic</t>
  </si>
  <si>
    <t>RSM006424 - Orofaringealni tubus, vel. 2 (8,0), PM070350005 Sinomedic</t>
  </si>
  <si>
    <t>RSM006461 - Kateter TIMAN sa balonom, vel. CH12</t>
  </si>
  <si>
    <t>RSM006462 - Kateter TIMAN sa balonom, vel. CH14</t>
  </si>
  <si>
    <t>RSM006463 - Kateter TIMAN sa balonom, vel. CH16</t>
  </si>
  <si>
    <t>RSM006464 - Kateter TIMAN sa balonom, vel. CH18</t>
  </si>
  <si>
    <t>RSM006465 - Kateter TIMAN sa balonom, vel. CH20</t>
  </si>
  <si>
    <t>RSM006468 - Set za aspiraciju mukusa ,za bebe veličine.6</t>
  </si>
  <si>
    <t>RSM006469 - Set za aspiraciju mukusa ,za bebe veličine.8</t>
  </si>
  <si>
    <t>RSM006475 - Posude za feces,PVC,sterilna CDRNT15SC</t>
  </si>
  <si>
    <t>RSM006477 - Drveni štapići sa namitajem od vate kruškastog oblika,10-11mm,sterilni</t>
  </si>
  <si>
    <t>RSM006485 - Drenažna vakum boca a 400-500ml tip 1,3230-18R</t>
  </si>
  <si>
    <t>RSM006513 - Orofaringealni tubusi tipa;airway;izražen od medicinskog PVC,sa integrisanom površinom ugriza.od 2,4</t>
  </si>
  <si>
    <t>RSM006527 - Endotrahealni tubus ,oralno/nazalni,od termozenzitivnog PVC-a,proziran,silikoniziran,sa cuff-om 02-6</t>
  </si>
  <si>
    <t>RSM006528 - Endotrahealni tubus ,oralno/nazalni,od termozenzitivnog PVC-a,proziran,silikoniziran,sa cuff-om 02-7</t>
  </si>
  <si>
    <t>RSM006529 - Endotrahealni tubus ,oralno/nazalni,od termozenzitivnog PVC-a,proziran,silikoniziran,sa cuff-om 02-7</t>
  </si>
  <si>
    <t>RSM006538 - Armirani endotrahealni tubusi sa cuff-om,oralni/nazalni tip,Marphy tip,silikonizirani od termosen 12</t>
  </si>
  <si>
    <t>RSM006541 - Armirani endotrahealni tubusi sa cuff-om,oralni/nazalni tip,Marphy tip,silikonizirani od termosen 12</t>
  </si>
  <si>
    <t>RSM006542 - Armirani endotrahealni tubusi sa cuff-om,oralni/nazalni tip,Marphy tip,silikonizirani od termosen 12</t>
  </si>
  <si>
    <t>RSM006559 - Aspiracioni katete(usisni kateter),sa dva bočna suprotna otvora,prav,izrađenod medicinskog PV 71-140</t>
  </si>
  <si>
    <t>RSM006633 - TROKRAKA INFUZIONA SLAVINA ZA INTRAVENSKU PRIMENU SA STEP REGULACIJOM NA 45</t>
  </si>
  <si>
    <t>RSM006672 - SET ZA SUKCIJU JANKAUER SET 30</t>
  </si>
  <si>
    <t>RSM006673 - SET ZA SUKCIJU JANKAUER SET 32</t>
  </si>
  <si>
    <t>RSM006678 - Špric 3ml trodelni silikonizirani ,graduisani na 0.1ml,luer slip</t>
  </si>
  <si>
    <t>RSM006679 - Špric 5ml,silikoniziran,produžena skala 6ml,trodelni graduisan na 0.2ml,luer slip</t>
  </si>
  <si>
    <t>RSM006680 - Špric 10ml, trodelni silikoniziran,graduisan na 0.2ml,luer slip</t>
  </si>
  <si>
    <t>RSM006681 - Špric 20ml,trodelni,silikoniziran,graduisan na 1ml,luer slip</t>
  </si>
  <si>
    <t>RSM006701 - Igla 0,8mm silokonizirane,2138R1</t>
  </si>
  <si>
    <t>RSM006704 - Igla 0,9mm,silikonizirane,2038R1</t>
  </si>
  <si>
    <t>RSM006706 - Igla 1,2mm,silikonizirane,1838R1</t>
  </si>
  <si>
    <t>RSM006717 - Poveska za ruku sa kopčom,za višekratnu upotrebu, ukupne dužine od 50-53cm,izrađena od rastegljivo</t>
  </si>
  <si>
    <t>RSM006718 - Poveska od silikona,otorna na kidanje</t>
  </si>
  <si>
    <t>RSM006737 - Set za infuziju za fotosenzitivne lekove ,sa luer lock konektorom ,bez lateksa,ne sadrži DEHP,duži</t>
  </si>
  <si>
    <t>RSM006738 - Sistem za infuziju sa preciznim regulatorom protoka ,PVC,dužina creva 220cm,spoljni dijametar crev</t>
  </si>
  <si>
    <t>RSM006761 - Trokraka slavina za infuzionu terapiju sa produženom linijom od 10cm, mogućnost rotacije 360c,otor</t>
  </si>
  <si>
    <t>RSM006766 - Hipoalergijski flaster,svileni,na plastičnom kalemu,propusan za vazduh i vodenu paru,lako cepljiv</t>
  </si>
  <si>
    <t>RSM006769 - Sterilni flaster za fikasciju intravenskih kanila, netkani tekstil,sa upijajućim jastučetom 8x6cm</t>
  </si>
  <si>
    <t>RSM006782 - Endotrahealni tubus sa cuff-om, pedijatrijski, vel. ID 4.5mm; OD 6.3mm; duž. 220mm</t>
  </si>
  <si>
    <t>RSM006827 - Hirurški skalpel nožići- sterilni; veličine 10-24; PCS11; Surgical Blades Paramount</t>
  </si>
  <si>
    <t>RSM006838 - Hirurški skalpel nožići-sterilni; veličine od 10-24; PCS21; Surgical Blades Paramount</t>
  </si>
  <si>
    <t>RSM006839 - Hirurški skalpel nožići-sterilni; veličine od 10-24; PCS22; Surgical Blades Paramount</t>
  </si>
  <si>
    <t>RSM006840 - Hirurški skalpel nožići-sterilni; veličine od 10-24; PCS23; Surgical Blades Paramount</t>
  </si>
  <si>
    <t>RSM006842 - GEL ZA ULTRAZVUK AQUA 2</t>
  </si>
  <si>
    <t>RSM006843 - DRVENE ŠPATULE 1601A</t>
  </si>
  <si>
    <t>RSM006844 - MEDICINSKI BENZIN A 11,PH JUG IV ILI ODGOVARAJUĆE</t>
  </si>
  <si>
    <t>RSM006845 - Alkohol 96% (pakovanje 1 lit.)</t>
  </si>
  <si>
    <t>RSM006847 - CREVO ZA DOVOD KISEONIKA</t>
  </si>
  <si>
    <t>RSM006850 - INFUZIONI SISTEM SA IGLOM,ZAGRAVITACIONU I INFUZIJU POD PRITISKOM,SA VENTILOM ZA VAZDUH, SA Y NAS</t>
  </si>
  <si>
    <t xml:space="preserve">RSM006854 - Hiruške sterilne rukavice 7 od prirodnog lateksa,blago puderisane, mikrohrapave površine,potpuno an </t>
  </si>
  <si>
    <t>RSM006855 - Hiruške sterilne rukavice 7,5 od prirodnog lateksa,blago puderisane, mikrohrapave površine,potpuno a</t>
  </si>
  <si>
    <t xml:space="preserve">RSM006856 - Hiruške sterilne rukavice 8 od prirodnog lateksa,blago puderisane, mikrohrapave površine,potpuno an </t>
  </si>
  <si>
    <t>RSM006857 - Hiruške sterilne rukavice 8,5 od prirodnog lateksa,blago puderisane  mikrohrapave površine,potpuno a</t>
  </si>
  <si>
    <t>RSM006869 - NESTERILNE PREGLEDNE  M NITRIL RUKAVICE BEZ TALKA(max 2mg/rukavici),biji,Sa teksturom na prstima,V e</t>
  </si>
  <si>
    <t>RSM006870 - NESTERILNE PREGLEDNE NITRIL RUKAVICE L  lEZ TALKA(max 2mg/rukavici),biji,Sa teksturom na prstima,V e</t>
  </si>
  <si>
    <t>RSM006871 - RUKAVICE NESTERILNE PREGLEDNE NITRIL XL</t>
  </si>
  <si>
    <t>RSM006882 - Pregledne rukavice  L  od lateksa sa talkom 100% lateks,(prirodne gume ),vodonepropustive,celobrizga</t>
  </si>
  <si>
    <t>RSM006960 - Kesa za urin, sterilna, 2000ml</t>
  </si>
  <si>
    <t>RSM006961 - Kesa za urin za odrasle, sterilna 2000ml, tip II</t>
  </si>
  <si>
    <t>RSM007141 - Igla 0,9mm, HN2038ET, Hypodermic needle</t>
  </si>
  <si>
    <t>RSM007143 - Igla 1,2mm, HM1838ET, Hypodermic needle</t>
  </si>
  <si>
    <t>8.4</t>
  </si>
  <si>
    <t>Санитетски и медицински потрошни материјал - самостална набавка установе</t>
  </si>
  <si>
    <t>000887 - Centralni venski kateter 12 F</t>
  </si>
  <si>
    <t>001001 - Alkohol 96% lit</t>
  </si>
  <si>
    <t>001053 - Vata sanitetska</t>
  </si>
  <si>
    <t>001058 - Vata papirna</t>
  </si>
  <si>
    <t>001061 - GAZA NESTERILNA  100 (m)</t>
  </si>
  <si>
    <t>001066 - ZAVOJ  5cm x 5m</t>
  </si>
  <si>
    <t>001073 - Gipsani zavoj 3m x 14cm</t>
  </si>
  <si>
    <t>001078 - Gipsani zavoj 3m x 20cm</t>
  </si>
  <si>
    <t>001114 - RO film 20x40</t>
  </si>
  <si>
    <t>001124 - Dezinficijens Desderman Pure 1L</t>
  </si>
  <si>
    <t>001128 - Dezinficijens Dezihand 1L</t>
  </si>
  <si>
    <t>001135 - Dezinficijens ESEMTAN WL 1L</t>
  </si>
  <si>
    <t>001136 - Dezinficijens Bodiderm</t>
  </si>
  <si>
    <t>001171 - Dezinficijens Gigasept</t>
  </si>
  <si>
    <t>001212 - Medicinski benzin</t>
  </si>
  <si>
    <t>001247 - GEL ZA ULTRAZVUK</t>
  </si>
  <si>
    <t>001249 - CYSTOFIX Set za punkciju bešike</t>
  </si>
  <si>
    <t>001251 - Rukavice pregledne od latexa, sa puderom</t>
  </si>
  <si>
    <t>001252 - Rukavice hirurške (par)</t>
  </si>
  <si>
    <t>001256 - SISTEM ZA TRANSFUZIJU</t>
  </si>
  <si>
    <t>001257 - SISTEM BEBI 23G - SINOMEDIC BABY INFUSION SET</t>
  </si>
  <si>
    <t>001264 - ŠPRIC PVC INSULINSKI 1ml</t>
  </si>
  <si>
    <t>001266 - ŠPRIC PVC TRODELNI 5 ml</t>
  </si>
  <si>
    <t>001267 - ŠPRIC PVC TRODELNI 10 ml</t>
  </si>
  <si>
    <t>001268 - ŠPRIC PVC TRODELNI 20 ml</t>
  </si>
  <si>
    <t>001269 - Igla za biopsiju prostate 18G, 16G</t>
  </si>
  <si>
    <t>001280 - IGLA</t>
  </si>
  <si>
    <t>001282 - BRAUNILE (komad)</t>
  </si>
  <si>
    <t>001285 - HIRURŠKA MASKA HIRURŠKA SA GUMICOM</t>
  </si>
  <si>
    <t>001308 - ŠPATULE - DRVENE</t>
  </si>
  <si>
    <t>001314 - TRAKA ZA ULTRAZVUK 110mm x 20m</t>
  </si>
  <si>
    <t>001315 - REDON BOCA VAKUM 400 ML</t>
  </si>
  <si>
    <t>001317 - Endoskopski sprej</t>
  </si>
  <si>
    <t>001325 - DREN abdominalni</t>
  </si>
  <si>
    <t>001327 - DREN TALASASTI / REBRASTA DRENAŽA /</t>
  </si>
  <si>
    <t>001328 - DREN T</t>
  </si>
  <si>
    <t>001331 - KATETER TIMAN BEZ BALONA PVC CH12-18-nel.krivi vrh</t>
  </si>
  <si>
    <t>001333 - Kateter operativni trokraki silikonski, krivi vrh</t>
  </si>
  <si>
    <t>001334 - KATETER FOLEY SILIKONSKI 100%, 2-WAY SA RAVNIM INTEGRISANIM BALONOM DO 10ml/CH 12-18/</t>
  </si>
  <si>
    <t>001335 - KATETER FOLEY sve veličine</t>
  </si>
  <si>
    <t>001338 - KATETER REKTALNI</t>
  </si>
  <si>
    <t>001339 - KATETER ASPIRACIONI ENDOBRONHIALNI, VEL 10, 12, 14, 16, 18</t>
  </si>
  <si>
    <t>001340 - TUBUS (jednokratni)</t>
  </si>
  <si>
    <t>001343 - FLASTER NA PLATNU 5cm x 5m - SINOMEDIC ZINC-OKSIDE FLASTER NA PLATNU</t>
  </si>
  <si>
    <t>001347 - KESE ZA URIN</t>
  </si>
  <si>
    <t>001354 - NASTAVAK ZA PNEUMOKOLON</t>
  </si>
  <si>
    <t>001356 - KESA ZA KOLOSTOMU VEL. 57, 70</t>
  </si>
  <si>
    <t>001357 - Bočice za urin - ČAŠA ZA URIN STERILNA</t>
  </si>
  <si>
    <t>001358 - PETRIJEVA ŠOLJA</t>
  </si>
  <si>
    <t>001360 - NAZOGASTRIČNA SONDA</t>
  </si>
  <si>
    <t>001370 - Mukos set</t>
  </si>
  <si>
    <t>001375 - NAZALNI OKSIGENI SET</t>
  </si>
  <si>
    <t>001400 - KONAC LANENI br.30 a300m</t>
  </si>
  <si>
    <t>001415 - Šavni m. Silk 8/0; 2x6,2mm; 45; špat. 3/8 kruga, 150 mikro.</t>
  </si>
  <si>
    <t>001440 - Šavni m. Polydioxanone PDS 1; 40; 150; loop, okrug. 1/2 kruga</t>
  </si>
  <si>
    <t>001446 - Šavni m. POLYPROPYLENE BLUE 2/0; 30; 75; kožna 3/8 kruga</t>
  </si>
  <si>
    <t>001451 - Šavni m. Polyglicol acid 6/0; 2x8mm; 45 špat. 1/4 kruga, 300 mikro.</t>
  </si>
  <si>
    <t>001464 - Šavni m. Polydioxanone PDS 3/0; 25; 75; okrugla 1/2 kruga</t>
  </si>
  <si>
    <t>001469 - Šavni m. Polyglicol acid 5/0 2x8mm; 45; špat. 1/4 kruga; 350 mikrona</t>
  </si>
  <si>
    <t>001534 - KATETER TIMAN SILIKONSKI 100%, SA OLIVOM CH 16, 18, 20, BALON 5-10ml</t>
  </si>
  <si>
    <t>001536 - MAMO RTG FILM 18x24</t>
  </si>
  <si>
    <t>001552 - MAMO RTG FILM 24X30</t>
  </si>
  <si>
    <t>001764 - Dezinficijens Octenisept 1 lit</t>
  </si>
  <si>
    <t>001824 - JJ SONDA URETERALNI JJ STENT CH 6, 7</t>
  </si>
  <si>
    <t>001855 - KATETER PEZZER</t>
  </si>
  <si>
    <t>001870 - Centralni venski kateter 7 F</t>
  </si>
  <si>
    <t>001924 - Šavni materijal PGA 1 Rapid ASSUCRYL 1; 40; 90; okrugla 1/2</t>
  </si>
  <si>
    <t>001927 - FLASTER NA SVILI 5mx5cm</t>
  </si>
  <si>
    <t>001964 - Šavni materijal Vicryl plus antibacterial 4/0, 22, 70 okrugla 1/2 VCP310H</t>
  </si>
  <si>
    <t>001974 - Šavni materijal Ventrofil 90cm, 2x100 a 4-poj.sav</t>
  </si>
  <si>
    <t>002092 - TURBAN ZAVOJ 4-5 BR 5</t>
  </si>
  <si>
    <t>002095 - ZAVOJ ELASTICNI 15cm x 5m</t>
  </si>
  <si>
    <t>002096 - ZAVOJ ELASTICNI 15cm x 10m</t>
  </si>
  <si>
    <t>002097 - TRANSPORE flaster 5 x 914 cm</t>
  </si>
  <si>
    <t>002240 - Dezinficijens Octenisept a 250ml</t>
  </si>
  <si>
    <t>002604 - SANI granule kg</t>
  </si>
  <si>
    <t>002708 - TRAKA ZA TERMALNI PRINTER HG VISOKOG SJAJA 110mm x 18m</t>
  </si>
  <si>
    <t>002710 - CTG papir BISTOS 150X90X160 (150x90x20)</t>
  </si>
  <si>
    <t>002762 - TEGADERM CHG PROZIRNI FLASTER ZA ZAŠTITU CVK SA HLORHEKSIDINOM 8,5x11,5</t>
  </si>
  <si>
    <t>002764 - TEGADERM CHG PROZIRNI FLASTER ZA ZAŠTITU CVK SA HLORHEKSIDINOM 10x15,5</t>
  </si>
  <si>
    <t>002966 - MEDIPORE flaster 30 x1000</t>
  </si>
  <si>
    <t>003062 - Kesa za urostomu</t>
  </si>
  <si>
    <t>003073 - Šavni m. Polydioxanone PDS 2/0; 25; 75, okrug. 1/2 kruga</t>
  </si>
  <si>
    <t>003136 - Špatula -sterilna</t>
  </si>
  <si>
    <t>003195 - HIDROGEN SOL 3%</t>
  </si>
  <si>
    <t>003227 - ALERGENI ZA PRIK TEST RAZNI</t>
  </si>
  <si>
    <t>003229 - ALERGENI ZA PRIK TEST HISTAMIN</t>
  </si>
  <si>
    <t>003230 - ALERGENI ZA PRIK TEST DERMATOFAGOIDES</t>
  </si>
  <si>
    <t>003318 - HIRURŠKA MASKA SA POVEZOM</t>
  </si>
  <si>
    <t>003953 - STERI DRAPE INCIZIONA FOLIJA 60x45cm</t>
  </si>
  <si>
    <t>003970 - Šavni materijal Vicryl plus antibacterial 0, 40, 70, okrugla, 1/2 VCP352H</t>
  </si>
  <si>
    <t>003972 - Šavni materijal Vicryl plus antibacterial 2/0, 26, 70, okrugla 1/2 VCP317H</t>
  </si>
  <si>
    <t>003976 - Šavni materijal Vicryl plus antibacterial 3/0, 26, 70, okrugla 1/2 VCP316H</t>
  </si>
  <si>
    <t>003985 - Šavni materijal Vicryl 2 Plus VCP360H</t>
  </si>
  <si>
    <t>004099 - Kateter operativni trokraki latex, prav vrh</t>
  </si>
  <si>
    <t>004149 - ŠPRIC PVC TRODELNI 50ml</t>
  </si>
  <si>
    <t>004241 - DEZINFICIJENS ANTISEPSOL 5 - Benzalkonijum hlorid</t>
  </si>
  <si>
    <t>004242 - SPINALNE IGLE 22G, 25G</t>
  </si>
  <si>
    <t>005331 - NARUKVICA ZA MAJKU I BEBU-SILIKONSKA</t>
  </si>
  <si>
    <t>017090 - USNIK  KARTONSKI ZA SPIROMETAR</t>
  </si>
  <si>
    <t>017091 - Dezinficijens Gigasept instrument AF</t>
  </si>
  <si>
    <t>017092 - Dezinficijens Kodan forte obojeni</t>
  </si>
  <si>
    <t>017095 - DEZINFICIJENS OPA NEUTRALIZER A32G</t>
  </si>
  <si>
    <t>017097 - TEST TRAKE OPA MEC A 25</t>
  </si>
  <si>
    <t>017188 - EQUITAMP FIBRILAR THIN - OKSIDISANA REGENERISANA CELULOZA ZA LAPAROSKOPIJU</t>
  </si>
  <si>
    <t>017189 - ZATVARAČ ZA KATETER STERILAN 10% PDV</t>
  </si>
  <si>
    <t>017190 - CONVEEN - URINALNI KONDOM ZA SPOLJAŠNJU KOLEKCIJU URINA</t>
  </si>
  <si>
    <t>017191 - CENTRALNI VENSKI KATETER 7FR 10% PDV</t>
  </si>
  <si>
    <t>017192 - CENTRALNI VENSKI KATETER 12FR 10% PDV</t>
  </si>
  <si>
    <t>017200 - Rukavice pregledne nitrilne, netalkirane</t>
  </si>
  <si>
    <t>017292 - Šavni m. Polydioxanone PDS 4/0; 22; 75; okrugla 1/2 kruga</t>
  </si>
  <si>
    <t>017536 - SKALPEL NOŽIĆ</t>
  </si>
  <si>
    <t>017537 - WARECLEAN EC - ENZIMSKI DETERDŽENT SA DEZINFICIJENSOM ZA MAŠINSKO I MANUELNO PRANJE MED. I HIRURŠKIH</t>
  </si>
  <si>
    <t>017538 - AMPLATZ EXTRA STIFF ŽICA</t>
  </si>
  <si>
    <t>017556 - Šavni m. Polyglactin 0; 35; 75; okrugla 1/2</t>
  </si>
  <si>
    <t>017557 - Šavni m. Polyglactin 0; 40; 90; okrugla 1/2</t>
  </si>
  <si>
    <t>017558 - Šavni m. Polyglactin 1; 35; 75; okrugla 1/2</t>
  </si>
  <si>
    <t>017559 - Šavni m. Polyglactin 1; 40; 90; okrugla 1/2</t>
  </si>
  <si>
    <t>017560 - Šavni m. Polyglactin 2; 45; 90; okrugla 1/2</t>
  </si>
  <si>
    <t>017561 - Šavni m. Polyglactin 2/0; 25; 75; okrugla 1/2</t>
  </si>
  <si>
    <t>017562 - Šavni m. Polyglactin 2/0; 27; 75; okrugla 1/2</t>
  </si>
  <si>
    <t>017563 - Šavni m. Polyglactin 3/0; 25; 75; okrugla 1/2</t>
  </si>
  <si>
    <t>017564 - Šavni m. Polyglactin 4/0; 21; 45-75; kožna 1/2</t>
  </si>
  <si>
    <t>017567 - Šavni m. Polypropilene blue 2/0; 25; 75; okrugla 1/2 kruga</t>
  </si>
  <si>
    <t>017742 - OP Sept Medical</t>
  </si>
  <si>
    <t>017743 - OP Sept Basic</t>
  </si>
  <si>
    <t>017745 - Instru extra</t>
  </si>
  <si>
    <t>017768 - Šavni m. Monofilament nylon polyamide 1; 27; 75; obrnuto kožna igla 1/2</t>
  </si>
  <si>
    <t>017769 - Šavni m. Monofilament nylon polyamide 1; 50; 200; okrugla 1/2 loop sistem</t>
  </si>
  <si>
    <t>017770 - Šavni m. Monofilament nylon polyamide 2/0; 30; 75; kožna igla 3/8</t>
  </si>
  <si>
    <t>017771 - Šavni m. Monofilament nylon polyamide 3/0; duž. 27; 75: obrnuto kožna igla 3/8</t>
  </si>
  <si>
    <t>017789 - TROKRAKA SLAVINA ILI RAČVA ZA BRAUNILU, INFUZIJU - TRI-WAY-STOPCOCK</t>
  </si>
  <si>
    <t>017794 - Dezificijens Desihand N NOVI</t>
  </si>
  <si>
    <t>017840 - Dezinficijens Florinet</t>
  </si>
  <si>
    <t>017848 - TROKRAKA SLAVINA ILI RAČVA ZA BRAUNILU, INFUZIJU - TRI WAY stop cock (10% PDV)</t>
  </si>
  <si>
    <t>017849 - SURFACTO DIAPP, sprej sa pumpom 1 litar</t>
  </si>
  <si>
    <t>017851 - SURFACTO QAS, sprej sa pumpom 1 litar</t>
  </si>
  <si>
    <t>017857 - DREN BOCA ZA GRUDNU DRENAŽU</t>
  </si>
  <si>
    <t>017858 - Špric PVC 60 ili 50ml sa navojem za infuzionu špric pumpu</t>
  </si>
  <si>
    <t>017859 - Linija za infuzionu špric pumpu</t>
  </si>
  <si>
    <t>017862 - Šavni m. Vicryl 0 - polyglicol acid, obložen triklosanom ; 40; 70; okrugla 1/2</t>
  </si>
  <si>
    <t>017863 - Šavni m. Vicryl 1 - polyglicol acid, obložen triklosanom ; 40; 70; okrugla 1/2</t>
  </si>
  <si>
    <t>017865 - Šavni materijal Polyglactin 910 - polyglicol acid, obložen triklosanom 2/0; 26; 70; okrugla 1/2</t>
  </si>
  <si>
    <t>017866 - Šavni materijal Polyglactin 910 - polyglicol acid, obložen triklosanom 3/0; 26; 70; okrugla 1/2</t>
  </si>
  <si>
    <t>017867 - Šavni m. Polyglactin - polyglicol acid, obložen triklosanom 2; 40; 70; okrugla 1/2</t>
  </si>
  <si>
    <t>017868 - Šavni materijal Polyglactin 910 - polyglicol acid, obložen triklosanom 4/0; 22; 70; okrugla 1/2</t>
  </si>
  <si>
    <t>017893 - Dezinficijens Kodan Forte obojeni (10%pdv)</t>
  </si>
  <si>
    <t>017957 - Dezinficijens Deziactive hand</t>
  </si>
  <si>
    <t>017961 - Kesa za kolostomu, zatvorena sa filterom i sistemom za zaključavanje, vel. 40, 50, 60</t>
  </si>
  <si>
    <t>017962 - Kesa za ileostomu, sa ispustom, samoleplj. trakom i ssistemom za zaključavanje, vel. 40, 50, 60</t>
  </si>
  <si>
    <t>017963 - Disk za stomu, fleksibilni, sa ušicama za pojas, vel. 40, 50, 60</t>
  </si>
  <si>
    <t>017964 - Pasta za popunjavanje neravnina oko stome</t>
  </si>
  <si>
    <t>017966 - Krema za negu iritirane i kože sa ranama oko stome</t>
  </si>
  <si>
    <t>017967 - Hidrokoloidna obloga sa alginatima 10x10</t>
  </si>
  <si>
    <t>017968 - Transparentna, hidrokoloidna obloga 15x15</t>
  </si>
  <si>
    <t>017969 - Hidroaktivna pena sa srebrom za inficirane rane, nelepljiva 10x10cm</t>
  </si>
  <si>
    <t>017970 - Hidrokoloidna, mekana, trakasta obloga sa alginatima za duboke rane 3x44cm</t>
  </si>
  <si>
    <t>017975 - Injektor zatvorenog sistema za pripremu, transfer i primenu leka - nastavak za špric</t>
  </si>
  <si>
    <t>017976 - Protektor zatvorenog sistema za pripremu, transfer i primenu leka sa ekspanzionom komorom - nastavak</t>
  </si>
  <si>
    <t>017977 - Infuzioni adapter zatvorenog sistema za pripremu, transfer i primenu leka za IV liniju</t>
  </si>
  <si>
    <t>017981 - Maska za FFP3 sa ventilom</t>
  </si>
  <si>
    <t>019056 - Šavni m. Polyglicol acid, brzores., 1; 40; 90; okrugla, beli ili neobojeni 1/2</t>
  </si>
  <si>
    <t>019057 - Šavni m. Polyglicol acid, brzores. 1; 50; 90; okrugla, beli ili neobojeni 1/2</t>
  </si>
  <si>
    <t>019058 - Šavni m. Polyglicol acid, brzores. 0; 40; 90; okrugla beli ili neobojeni 1/2</t>
  </si>
  <si>
    <t>019059 - Šavni m. Polydioxanone obložen triklosanom 2/0; 26; 70, okrug. 1/2 kruga</t>
  </si>
  <si>
    <t>019062 - Oxitamp - Oksidisana regenerisana resorptivna celuloza 10x20</t>
  </si>
  <si>
    <t>019063 - Oxitamp - Oksidisana regenerisana celuloza netkana za laparoskopiju 10x5 max do 3 sloja</t>
  </si>
  <si>
    <t>019088 - TAUROLOCK HEP 500</t>
  </si>
  <si>
    <t>019134 - Kateter operativni trokraki, silikonski, prav vrh, CH /20,22,24/</t>
  </si>
  <si>
    <t>019160 - Šavni m. Silk 4/0; 19mm; 75cm; kožna 3/8 kruga, tanja; Assut Medical Sarl</t>
  </si>
  <si>
    <t>019161 - Šavni m. Silk 4/0; 22; 75cm; kožna 1/2 kruga; Assut Medical Sarl</t>
  </si>
  <si>
    <t>019163 - Šavni m. Polypropilen blue 7/0; 9mm; 60cm; dupla okrugla mikrop 3/8 kruga; 200 mikrona; crna igla; A</t>
  </si>
  <si>
    <t>019169 - TUBUS (jednokratni) 10%PDV</t>
  </si>
  <si>
    <t>019177 - RTG film za termalni pisač 35x43 DRY STAR</t>
  </si>
  <si>
    <t>019182 - Test trake za određivanje glukoze u krvi - Element, Osang Healthcare</t>
  </si>
  <si>
    <t>019187 - Predmetno staklo, laboratorija</t>
  </si>
  <si>
    <t>019188 - Predmetno staklo brušeno</t>
  </si>
  <si>
    <t>019189 - Fiksator za drenažne katetere - Bedal air M</t>
  </si>
  <si>
    <t>019204 - Komplet za dvoglavi injektor Seacrown Zenith C22 - Transfer set</t>
  </si>
  <si>
    <t>019205 - Pacijent crevo za CT procedure - Linkset</t>
  </si>
  <si>
    <t>019208 - Uretralna prava cilindrična sonda</t>
  </si>
  <si>
    <t xml:space="preserve">019210 - Drenažni hidrofilni kateter sa J ili pravim vrhom, vel. 6.5F, 7.5F, 8.5F, 10F, 12F duž. 20 ili 25cm </t>
  </si>
  <si>
    <t>019216 - Sečivo za protezu kuka 19.5 x 63 x 0.6mm - Oscillating blade</t>
  </si>
  <si>
    <t>019217 - Sečivo za protezu kolena širine 13mm - Oscillating blade</t>
  </si>
  <si>
    <t>019218 - Sečivo za protezu kolena širine 19mm - Oscillating blade</t>
  </si>
  <si>
    <t>019229 - Fogarty kateter za embrolektomiju; EFB4F80</t>
  </si>
  <si>
    <t>019297 - Fleksibilni digitalni cistoskop za jednokratnu upotrebu, r.d. 2-50mm, dijamet. vrha do 9Fr, radni ka</t>
  </si>
  <si>
    <t>019304 - Urinal samolepljivi 30mm, bez latexa sigurnosni</t>
  </si>
  <si>
    <t>019323 - Šavni m. Polyglactin 2/0; 30; 75; okrugla 1/2</t>
  </si>
  <si>
    <t>019330 - Urinal samolepljivi 35mm, bez latexa sigurnosni</t>
  </si>
  <si>
    <t>019352 - Zatvoreni endotrahealni usisni kateter</t>
  </si>
  <si>
    <t>019411 - Gel za lubrikaciju sa lidokainom i hlorheksidin glukonatom</t>
  </si>
  <si>
    <t>019413 - Dezinficijens Octenisept 50ml</t>
  </si>
  <si>
    <t>019414 - Narukvica za bebe, 175mm x 20mm, sa poljem za pisanje, markirana sa brojem i nazivom ustanove</t>
  </si>
  <si>
    <t>019415 - Sprej za zaštitu kože (stome) 50ml - Brava skin Barrier sprej</t>
  </si>
  <si>
    <t>019416 - Sprej za uklanjanje adheziva 50ml - Brava sprej</t>
  </si>
  <si>
    <t>019417 - Puder 25gr - Brava puder</t>
  </si>
  <si>
    <t>019422 - Suprasorb A+Ag PRO - sterilna antimikrobna kompresa impregnirana jonima srebra za inficirane rane</t>
  </si>
  <si>
    <t>019423 - Suprasorb P - sterilna kompresa od poliuretanske pene za neinficirane rane</t>
  </si>
  <si>
    <t>019425 - Microdacyn 60 Wound Care 500ml - superoksidisani vodeni rastvor za tretman rana, kože i sluzokože</t>
  </si>
  <si>
    <t>019430 - Kese za kolostomu sa filterom ø 45-60-70mm, Valore</t>
  </si>
  <si>
    <t>019431 - Diskovi za urostomu, ileostomu, kolostomu ø 45-60-70mm, Valore</t>
  </si>
  <si>
    <t>019432 - Pasta za popunjavanje neravnina oko stome sa Karayom, Welland stoma paste</t>
  </si>
  <si>
    <t>019433 - Sprej za negu stome 100% na bazi silikona, Welland WBF Barrier sprey</t>
  </si>
  <si>
    <t>019438 - Sterilni set za kuk - Surgical Drape set-Hip set V</t>
  </si>
  <si>
    <t>019439 - Hirurški mantil sa ojačanjem na grudima i rukavima, vel. L - Reinforced Surgical Gown SMS</t>
  </si>
  <si>
    <t>019440 - Hirurški mantil sa ojačanjem na grudima i rukavima, vel. XL - Reinforced Surgical Gown SMS</t>
  </si>
  <si>
    <t>019441 - Jednokratna transparentna zaštita za rendgen, 90x90cm - Hirurška prekrivka</t>
  </si>
  <si>
    <t>019446 - Dezinficijens Ekoderm 1lit.</t>
  </si>
  <si>
    <t>019554 - Šavni m. Srednje resorptivni upredeni sintetski polyester 0; 30; 75; okrugla 1/2 kruga; POLYSORB</t>
  </si>
  <si>
    <t>019555 - Šavni m. Srednje resorptivni upredeni sintetski polyester 0; 40; 90; okrugla 1/2 kruga; POLYSORB</t>
  </si>
  <si>
    <t>019556 - Šavni m. srednje resorptivni upredeni sintetski polyester 1; 40; 90; okrugla 1/2 kruga; POLYSORB CL-</t>
  </si>
  <si>
    <t>019558 - Šavni m. srednje resorptivni upredeni sintetski polyester 2; 48; 75; okrugla 1/2 kruga; POLYSORB CL-</t>
  </si>
  <si>
    <t>019559 - Šavni m. srednje resorptivni upredeni sintetski polyester 2; 27; 75; okrugla 1/2 kruga; POLYSORB</t>
  </si>
  <si>
    <t>019561 - Šavni m. srednje resorptivni upredeni sintetski polyester 2/0; 26; 75; okrugla 1/2 kruga; POLYSORB G</t>
  </si>
  <si>
    <t>019562 - Šavni m. srednje resorptivni upredeni sintetski polyester 2/0; 30; 75; okrugla 1/2 kruga; POLYSORB G</t>
  </si>
  <si>
    <t>019563 - Šavni m. srednje resorptivni upredeni sintetski polyester 3/0; 26; 75; okrugla 1/2 kruga; POLYSORB G</t>
  </si>
  <si>
    <t>019564 - Šavni m. srednje resorptivni upredeni sintetski polyester 4/0; 17; 75; kožna 3/8; POLYSORB</t>
  </si>
  <si>
    <t>019565 - Šavni m. srednje resorptivni upredeni sintetski polyester 4/0; 22; 45-75; kožna 1/2 kruga; POLYSORB</t>
  </si>
  <si>
    <t>019567 - Šavni m. srednje resorptivni upredeni sintetski polyester 6/0; 2x8.6; 45; špatula dupla 1/4 kruga; P</t>
  </si>
  <si>
    <t xml:space="preserve">019568 - Šavni m. Dugoresorptivni monofilamentni sintetički polyglyconate 1; 40; 150 loop okrugla 1/2 kruga; </t>
  </si>
  <si>
    <t>019569 - Šavni m. Dugoresorptivni monofilamentni sintetički polyglyconate 2/0; 26; 75 okrugla 1/2 kruga MAXON</t>
  </si>
  <si>
    <t>019576 - Šavni m. PGA Rapid Arago 1; 40; 90; RB; 1/2 kruga</t>
  </si>
  <si>
    <t>019577 - Šavni m. PGA Rapid Arago 1; 48; 90; RB; 1/2 kruga</t>
  </si>
  <si>
    <t>019582 - Šavni m. Nylon Arago 0; rev. cutt 40; 100; 1/2 kruga</t>
  </si>
  <si>
    <t>019583 - Šavni m. Nylon Arago 1; rev. cutt 30; 75; 1/2 kruga black</t>
  </si>
  <si>
    <t>019584 - Šavni m. Nylon Arago 1; 48; 200cm loop; 1/2</t>
  </si>
  <si>
    <t>019585 - Šavni m. Nylon Arago 1; 48; 150cm loop; 1/2</t>
  </si>
  <si>
    <t>019587 - Šavni m. Nylon Arago 2/0; rev. cutt; 26; 75; 3/8 kruga Black</t>
  </si>
  <si>
    <t>019588 - Šavni m. Nylon Arago 3/0; rev. cutt; 26; 75; 3/8 kruga Black</t>
  </si>
  <si>
    <t>019591 - Šavni m. Braided Silk Arago 4/0; rev. cutt; 19; 75; kožna 3/8 kruga</t>
  </si>
  <si>
    <t>019594 - Šavni m. Braided Silk Arago 8/0 2x6.2mm špatulasta igla; 45; 3/8 kruga 150 mikrona, Blue</t>
  </si>
  <si>
    <t>019595 - Šavni m. Polypropilene Blue Arago 1; 40; 100; kožna igla 1/2 kruga</t>
  </si>
  <si>
    <t>019596 - Šavni m. Polypropilene Blue Arago 2/0; 26; 75; okrugla 1/2 kruga</t>
  </si>
  <si>
    <t>019599 - Igla za blok anesteziju 50mm STIMUPLEX ULTRA</t>
  </si>
  <si>
    <t>019600 - Igla za blok anesteziju 80mm STIMUPLEX ULTRA</t>
  </si>
  <si>
    <t>019686 - Freka PEG set CH15</t>
  </si>
  <si>
    <t>019710 - Neutralna samolepljiva elektroda (za jednokratnu upotrebu)</t>
  </si>
  <si>
    <t>ukupno</t>
  </si>
  <si>
    <t>Све услуге комплетно</t>
  </si>
  <si>
    <t>Служба за клиничко - биохемијске  лабораторије и одсек микробиологије са паразитологијом</t>
  </si>
  <si>
    <t xml:space="preserve">Број пацијената 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</si>
</sst>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)@"/>
    <numFmt numFmtId="166" formatCode="0;0;;@"/>
    <numFmt numFmtId="167" formatCode="###0;###0"/>
    <numFmt numFmtId="168" formatCode="#,##0.00&quot; &quot;&quot; &quot;"/>
  </numFmts>
  <fonts count="110">
    <font>
      <sz val="10"/>
      <name val="HelveticaPlai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FF0000"/>
      <name val="HelveticaPlain"/>
    </font>
    <font>
      <sz val="10"/>
      <name val="HelveticaPlain"/>
    </font>
    <font>
      <sz val="8"/>
      <name val="Calibri"/>
      <family val="2"/>
      <charset val="238"/>
      <scheme val="minor"/>
    </font>
    <font>
      <sz val="11"/>
      <name val="Times New Roman"/>
      <family val="1"/>
    </font>
    <font>
      <sz val="10"/>
      <name val="HelveticaPlain"/>
      <family val="2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04"/>
    </font>
    <font>
      <sz val="10"/>
      <color indexed="8"/>
      <name val="Arial"/>
      <family val="2"/>
      <charset val="238"/>
    </font>
    <font>
      <sz val="8"/>
      <name val="Calibri"/>
      <family val="2"/>
    </font>
    <font>
      <b/>
      <sz val="8"/>
      <color theme="1" tint="0.14996795556505021"/>
      <name val="Calibri"/>
      <family val="2"/>
      <scheme val="minor"/>
    </font>
    <font>
      <b/>
      <sz val="8"/>
      <color indexed="63"/>
      <name val="Calibri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57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238"/>
    </font>
    <font>
      <b/>
      <sz val="9"/>
      <color indexed="21"/>
      <name val="Times New Roman"/>
      <family val="1"/>
    </font>
    <font>
      <sz val="10"/>
      <color rgb="FF00000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10"/>
      <name val="HelveticaPlain"/>
      <charset val="238"/>
    </font>
    <font>
      <sz val="9"/>
      <name val="Arial"/>
      <family val="2"/>
      <charset val="238"/>
    </font>
    <font>
      <sz val="9"/>
      <color indexed="10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57"/>
      <name val="Cambria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HelveticaPlain"/>
      <charset val="238"/>
    </font>
    <font>
      <b/>
      <sz val="24"/>
      <name val="HelveticaPlain"/>
      <charset val="238"/>
    </font>
    <font>
      <sz val="11"/>
      <name val="Times New Roman"/>
      <family val="1"/>
      <charset val="238"/>
    </font>
    <font>
      <sz val="10"/>
      <color indexed="51"/>
      <name val="Times New Roman"/>
      <family val="1"/>
    </font>
    <font>
      <sz val="11"/>
      <color indexed="5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name val="Tahoma"/>
      <family val="2"/>
      <charset val="238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4506668294322"/>
        <bgColor indexed="27"/>
      </patternFill>
    </fill>
    <fill>
      <patternFill patternType="solid">
        <fgColor theme="7" tint="0.39994506668294322"/>
        <bgColor indexed="27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59996337778862885"/>
        <bgColor indexed="64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16" fillId="0" borderId="0">
      <alignment horizontal="left" vertical="center" indent="1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/>
    <xf numFmtId="0" fontId="37" fillId="0" borderId="0"/>
    <xf numFmtId="0" fontId="11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38" fillId="7" borderId="35">
      <alignment vertical="center"/>
    </xf>
    <xf numFmtId="0" fontId="39" fillId="0" borderId="35">
      <alignment horizontal="left" vertical="center" wrapText="1"/>
      <protection locked="0"/>
    </xf>
    <xf numFmtId="0" fontId="40" fillId="0" borderId="36" applyNumberFormat="0" applyFill="0" applyAlignment="0" applyProtection="0"/>
    <xf numFmtId="0" fontId="2" fillId="0" borderId="0"/>
    <xf numFmtId="0" fontId="38" fillId="7" borderId="35">
      <alignment vertical="center"/>
    </xf>
    <xf numFmtId="0" fontId="47" fillId="0" borderId="35">
      <alignment horizontal="left" vertical="center" wrapText="1"/>
      <protection locked="0"/>
    </xf>
    <xf numFmtId="0" fontId="39" fillId="0" borderId="35">
      <alignment horizontal="left" vertical="center" wrapText="1"/>
      <protection locked="0"/>
    </xf>
    <xf numFmtId="0" fontId="49" fillId="0" borderId="0"/>
    <xf numFmtId="0" fontId="16" fillId="0" borderId="0">
      <alignment horizontal="left" vertical="center" indent="1"/>
    </xf>
    <xf numFmtId="0" fontId="52" fillId="0" borderId="40" applyProtection="0"/>
    <xf numFmtId="0" fontId="41" fillId="0" borderId="0"/>
    <xf numFmtId="0" fontId="53" fillId="0" borderId="0"/>
    <xf numFmtId="0" fontId="41" fillId="0" borderId="0"/>
    <xf numFmtId="0" fontId="54" fillId="13" borderId="41">
      <alignment vertical="center"/>
    </xf>
    <xf numFmtId="0" fontId="55" fillId="0" borderId="41">
      <alignment horizontal="left" vertical="center" wrapText="1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56" fillId="0" borderId="0"/>
    <xf numFmtId="0" fontId="41" fillId="0" borderId="0"/>
    <xf numFmtId="0" fontId="57" fillId="0" borderId="0"/>
    <xf numFmtId="0" fontId="27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41">
      <alignment horizontal="left" vertical="center" wrapText="1"/>
      <protection locked="0"/>
    </xf>
    <xf numFmtId="0" fontId="38" fillId="7" borderId="35">
      <alignment vertical="center"/>
    </xf>
    <xf numFmtId="0" fontId="59" fillId="14" borderId="35">
      <alignment vertical="center"/>
    </xf>
    <xf numFmtId="0" fontId="60" fillId="14" borderId="41">
      <alignment vertical="center"/>
    </xf>
    <xf numFmtId="0" fontId="49" fillId="0" borderId="0"/>
    <xf numFmtId="0" fontId="53" fillId="0" borderId="0"/>
  </cellStyleXfs>
  <cellXfs count="144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5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5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wrapText="1"/>
    </xf>
    <xf numFmtId="0" fontId="14" fillId="0" borderId="0" xfId="3" applyFont="1" applyFill="1" applyProtection="1"/>
    <xf numFmtId="0" fontId="5" fillId="0" borderId="0" xfId="0" applyFont="1" applyFill="1" applyAlignment="1">
      <alignment wrapText="1"/>
    </xf>
    <xf numFmtId="0" fontId="4" fillId="0" borderId="0" xfId="0" applyFont="1"/>
    <xf numFmtId="0" fontId="5" fillId="0" borderId="0" xfId="3" applyFont="1" applyFill="1" applyProtection="1"/>
    <xf numFmtId="0" fontId="5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wrapText="1"/>
    </xf>
    <xf numFmtId="0" fontId="5" fillId="0" borderId="0" xfId="3" applyFont="1" applyAlignment="1" applyProtection="1">
      <alignment horizontal="right"/>
    </xf>
    <xf numFmtId="0" fontId="5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5" fillId="0" borderId="0" xfId="8" applyFont="1" applyProtection="1"/>
    <xf numFmtId="0" fontId="19" fillId="0" borderId="0" xfId="0" applyFont="1" applyBorder="1"/>
    <xf numFmtId="0" fontId="0" fillId="0" borderId="0" xfId="0" applyBorder="1"/>
    <xf numFmtId="0" fontId="40" fillId="0" borderId="36" xfId="13"/>
    <xf numFmtId="0" fontId="14" fillId="0" borderId="0" xfId="3" applyFont="1" applyFill="1" applyAlignment="1" applyProtection="1">
      <alignment horizontal="center" vertical="center"/>
    </xf>
    <xf numFmtId="0" fontId="17" fillId="0" borderId="0" xfId="0" applyFont="1" applyFill="1" applyAlignment="1">
      <alignment horizontal="center"/>
    </xf>
    <xf numFmtId="0" fontId="9" fillId="0" borderId="0" xfId="3" applyFont="1" applyAlignment="1" applyProtection="1">
      <alignment horizontal="center"/>
    </xf>
    <xf numFmtId="0" fontId="8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0" fontId="23" fillId="0" borderId="1" xfId="0" applyFont="1" applyFill="1" applyBorder="1" applyProtection="1">
      <protection locked="0"/>
    </xf>
    <xf numFmtId="3" fontId="23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wrapText="1"/>
    </xf>
    <xf numFmtId="0" fontId="5" fillId="0" borderId="0" xfId="3" applyFont="1" applyBorder="1" applyAlignment="1" applyProtection="1">
      <alignment horizont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2" borderId="1" xfId="3" applyFont="1" applyFill="1" applyBorder="1" applyAlignment="1" applyProtection="1">
      <alignment horizontal="center" vertical="center" textRotation="90" wrapText="1"/>
    </xf>
    <xf numFmtId="0" fontId="25" fillId="0" borderId="0" xfId="3" applyFont="1" applyFill="1" applyBorder="1" applyAlignment="1" applyProtection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 applyProtection="1"/>
    <xf numFmtId="0" fontId="23" fillId="4" borderId="1" xfId="0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Alignment="1" applyProtection="1">
      <alignment horizontal="center" vertical="center" wrapText="1"/>
    </xf>
    <xf numFmtId="0" fontId="23" fillId="0" borderId="0" xfId="3" applyFont="1" applyBorder="1" applyAlignment="1" applyProtection="1">
      <alignment vertical="center" wrapText="1"/>
    </xf>
    <xf numFmtId="0" fontId="23" fillId="0" borderId="0" xfId="3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3" fillId="0" borderId="1" xfId="3" applyFont="1" applyBorder="1" applyAlignment="1" applyProtection="1">
      <alignment vertical="center" wrapText="1"/>
    </xf>
    <xf numFmtId="0" fontId="23" fillId="0" borderId="1" xfId="9" applyFont="1" applyFill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 applyProtection="1">
      <alignment horizontal="right"/>
    </xf>
    <xf numFmtId="3" fontId="40" fillId="0" borderId="36" xfId="13" applyNumberFormat="1"/>
    <xf numFmtId="0" fontId="11" fillId="0" borderId="0" xfId="3" applyNumberFormat="1" applyFont="1" applyFill="1" applyProtection="1"/>
    <xf numFmtId="0" fontId="1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>
      <alignment wrapText="1"/>
    </xf>
    <xf numFmtId="0" fontId="31" fillId="0" borderId="0" xfId="5" applyFont="1"/>
    <xf numFmtId="0" fontId="11" fillId="0" borderId="1" xfId="0" applyFont="1" applyBorder="1"/>
    <xf numFmtId="0" fontId="11" fillId="0" borderId="11" xfId="0" applyFont="1" applyBorder="1"/>
    <xf numFmtId="0" fontId="11" fillId="0" borderId="1" xfId="0" applyFont="1" applyBorder="1" applyAlignment="1"/>
    <xf numFmtId="0" fontId="21" fillId="0" borderId="0" xfId="0" applyFont="1" applyFill="1" applyAlignment="1">
      <alignment vertical="center" wrapText="1"/>
    </xf>
    <xf numFmtId="165" fontId="32" fillId="5" borderId="25" xfId="11" applyNumberFormat="1" applyFont="1" applyFill="1" applyBorder="1" applyProtection="1">
      <alignment vertical="center"/>
    </xf>
    <xf numFmtId="165" fontId="32" fillId="5" borderId="25" xfId="11" applyNumberFormat="1" applyFont="1" applyFill="1" applyBorder="1" applyAlignment="1" applyProtection="1">
      <alignment horizontal="right" vertical="center"/>
    </xf>
    <xf numFmtId="166" fontId="33" fillId="0" borderId="26" xfId="12" applyNumberFormat="1" applyFont="1" applyBorder="1" applyAlignment="1" applyProtection="1">
      <alignment horizontal="left" vertical="center" indent="1"/>
    </xf>
    <xf numFmtId="166" fontId="34" fillId="0" borderId="26" xfId="12" applyNumberFormat="1" applyFont="1" applyBorder="1" applyAlignment="1" applyProtection="1">
      <alignment horizontal="left" vertical="center"/>
    </xf>
    <xf numFmtId="166" fontId="33" fillId="0" borderId="27" xfId="12" applyNumberFormat="1" applyFont="1" applyBorder="1" applyAlignment="1" applyProtection="1">
      <alignment horizontal="right" vertical="center"/>
    </xf>
    <xf numFmtId="166" fontId="33" fillId="0" borderId="28" xfId="12" applyNumberFormat="1" applyFont="1" applyBorder="1" applyAlignment="1" applyProtection="1">
      <alignment horizontal="right" vertical="center"/>
    </xf>
    <xf numFmtId="166" fontId="33" fillId="0" borderId="27" xfId="12" applyNumberFormat="1" applyFont="1" applyBorder="1" applyAlignment="1" applyProtection="1">
      <alignment horizontal="left" vertical="center" indent="1"/>
    </xf>
    <xf numFmtId="166" fontId="34" fillId="0" borderId="27" xfId="12" applyNumberFormat="1" applyFont="1" applyBorder="1" applyAlignment="1" applyProtection="1">
      <alignment horizontal="left" vertical="center"/>
    </xf>
    <xf numFmtId="166" fontId="33" fillId="0" borderId="28" xfId="12" applyNumberFormat="1" applyFont="1" applyBorder="1" applyAlignment="1" applyProtection="1">
      <alignment horizontal="left" vertical="center" indent="1"/>
    </xf>
    <xf numFmtId="166" fontId="34" fillId="0" borderId="28" xfId="12" applyNumberFormat="1" applyFont="1" applyBorder="1" applyAlignment="1" applyProtection="1">
      <alignment horizontal="left" vertical="center"/>
    </xf>
    <xf numFmtId="165" fontId="32" fillId="5" borderId="26" xfId="11" applyNumberFormat="1" applyFont="1" applyFill="1" applyBorder="1" applyProtection="1">
      <alignment vertical="center"/>
    </xf>
    <xf numFmtId="165" fontId="32" fillId="5" borderId="28" xfId="11" applyNumberFormat="1" applyFont="1" applyFill="1" applyBorder="1" applyAlignment="1" applyProtection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9" fillId="0" borderId="1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" xfId="0" applyFont="1" applyFill="1" applyBorder="1"/>
    <xf numFmtId="0" fontId="29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5" fillId="0" borderId="1" xfId="0" applyFont="1" applyBorder="1"/>
    <xf numFmtId="0" fontId="17" fillId="0" borderId="1" xfId="0" applyFont="1" applyFill="1" applyBorder="1" applyAlignment="1">
      <alignment horizontal="center"/>
    </xf>
    <xf numFmtId="0" fontId="25" fillId="5" borderId="1" xfId="0" applyFont="1" applyFill="1" applyBorder="1" applyAlignment="1" applyProtection="1">
      <alignment horizontal="center" vertical="center" textRotation="90" wrapText="1"/>
    </xf>
    <xf numFmtId="3" fontId="25" fillId="2" borderId="1" xfId="0" applyNumberFormat="1" applyFont="1" applyFill="1" applyBorder="1" applyAlignment="1" applyProtection="1">
      <alignment horizontal="center" vertical="center" textRotation="90" wrapText="1"/>
    </xf>
    <xf numFmtId="3" fontId="25" fillId="2" borderId="1" xfId="3" applyNumberFormat="1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 applyProtection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 applyProtection="1">
      <alignment horizontal="right" vertical="center"/>
    </xf>
    <xf numFmtId="0" fontId="26" fillId="4" borderId="1" xfId="9" applyFont="1" applyFill="1" applyBorder="1" applyAlignment="1" applyProtection="1">
      <alignment horizontal="right"/>
    </xf>
    <xf numFmtId="0" fontId="25" fillId="2" borderId="1" xfId="9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" xfId="3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Protection="1"/>
    <xf numFmtId="0" fontId="23" fillId="4" borderId="1" xfId="0" applyFont="1" applyFill="1" applyBorder="1" applyProtection="1"/>
    <xf numFmtId="0" fontId="23" fillId="3" borderId="1" xfId="0" applyFont="1" applyFill="1" applyBorder="1" applyAlignment="1" applyProtection="1">
      <alignment horizontal="right" vertical="center" wrapText="1"/>
    </xf>
    <xf numFmtId="3" fontId="23" fillId="3" borderId="1" xfId="0" applyNumberFormat="1" applyFont="1" applyFill="1" applyBorder="1" applyProtection="1"/>
    <xf numFmtId="0" fontId="23" fillId="3" borderId="1" xfId="0" applyFont="1" applyFill="1" applyBorder="1" applyProtection="1"/>
    <xf numFmtId="0" fontId="11" fillId="0" borderId="15" xfId="0" applyFont="1" applyBorder="1" applyAlignment="1">
      <alignment vertical="center"/>
    </xf>
    <xf numFmtId="0" fontId="8" fillId="0" borderId="0" xfId="0" applyFont="1" applyBorder="1" applyAlignment="1"/>
    <xf numFmtId="0" fontId="11" fillId="6" borderId="1" xfId="0" applyFont="1" applyFill="1" applyBorder="1"/>
    <xf numFmtId="0" fontId="2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6" borderId="15" xfId="0" applyFont="1" applyFill="1" applyBorder="1"/>
    <xf numFmtId="0" fontId="11" fillId="6" borderId="12" xfId="0" applyFont="1" applyFill="1" applyBorder="1" applyAlignment="1">
      <alignment vertical="center"/>
    </xf>
    <xf numFmtId="0" fontId="25" fillId="6" borderId="12" xfId="0" applyFont="1" applyFill="1" applyBorder="1"/>
    <xf numFmtId="0" fontId="25" fillId="0" borderId="16" xfId="0" applyFont="1" applyBorder="1" applyAlignment="1">
      <alignment horizontal="center" vertical="center" wrapText="1"/>
    </xf>
    <xf numFmtId="0" fontId="11" fillId="0" borderId="16" xfId="0" applyFont="1" applyBorder="1"/>
    <xf numFmtId="0" fontId="25" fillId="2" borderId="1" xfId="0" applyFont="1" applyFill="1" applyBorder="1"/>
    <xf numFmtId="0" fontId="25" fillId="0" borderId="1" xfId="0" applyFont="1" applyBorder="1" applyAlignment="1">
      <alignment vertical="center"/>
    </xf>
    <xf numFmtId="166" fontId="34" fillId="0" borderId="0" xfId="12" applyNumberFormat="1" applyFont="1" applyBorder="1" applyAlignment="1" applyProtection="1">
      <alignment horizontal="left" vertical="center"/>
    </xf>
    <xf numFmtId="0" fontId="23" fillId="0" borderId="1" xfId="3" applyFont="1" applyFill="1" applyBorder="1" applyAlignment="1" applyProtection="1">
      <alignment horizontal="center" vertical="center" textRotation="90" wrapText="1"/>
    </xf>
    <xf numFmtId="0" fontId="23" fillId="0" borderId="1" xfId="3" applyFont="1" applyFill="1" applyBorder="1" applyAlignment="1" applyProtection="1">
      <alignment horizontal="center" vertical="center" wrapText="1"/>
      <protection locked="0"/>
    </xf>
    <xf numFmtId="0" fontId="11" fillId="0" borderId="0" xfId="0" quotePrefix="1" applyFont="1" applyFill="1" applyBorder="1" applyAlignment="1">
      <alignment horizontal="center" vertical="center"/>
    </xf>
    <xf numFmtId="0" fontId="42" fillId="0" borderId="23" xfId="0" applyFont="1" applyBorder="1"/>
    <xf numFmtId="0" fontId="5" fillId="0" borderId="23" xfId="0" applyFont="1" applyBorder="1"/>
    <xf numFmtId="0" fontId="42" fillId="0" borderId="0" xfId="0" applyFont="1" applyBorder="1"/>
    <xf numFmtId="166" fontId="42" fillId="0" borderId="0" xfId="12" applyNumberFormat="1" applyFont="1" applyBorder="1" applyAlignment="1" applyProtection="1">
      <alignment horizontal="left" vertical="center"/>
    </xf>
    <xf numFmtId="166" fontId="42" fillId="9" borderId="0" xfId="12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 vertical="center"/>
    </xf>
    <xf numFmtId="166" fontId="34" fillId="0" borderId="26" xfId="12" applyNumberFormat="1" applyFont="1" applyBorder="1" applyAlignment="1" applyProtection="1">
      <alignment horizontal="left" vertical="center"/>
    </xf>
    <xf numFmtId="166" fontId="33" fillId="0" borderId="27" xfId="12" applyNumberFormat="1" applyFont="1" applyBorder="1" applyAlignment="1" applyProtection="1">
      <alignment horizontal="left" vertical="center" indent="1"/>
    </xf>
    <xf numFmtId="166" fontId="34" fillId="0" borderId="27" xfId="12" applyNumberFormat="1" applyFont="1" applyBorder="1" applyAlignment="1" applyProtection="1">
      <alignment horizontal="left" vertical="center"/>
    </xf>
    <xf numFmtId="166" fontId="33" fillId="0" borderId="28" xfId="12" applyNumberFormat="1" applyFont="1" applyBorder="1" applyAlignment="1" applyProtection="1">
      <alignment horizontal="left" vertical="center" indent="1"/>
    </xf>
    <xf numFmtId="166" fontId="34" fillId="0" borderId="28" xfId="12" applyNumberFormat="1" applyFont="1" applyBorder="1" applyAlignment="1" applyProtection="1">
      <alignment horizontal="left" vertical="center"/>
    </xf>
    <xf numFmtId="165" fontId="32" fillId="5" borderId="26" xfId="11" applyNumberFormat="1" applyFont="1" applyFill="1" applyBorder="1" applyProtection="1">
      <alignment vertical="center"/>
    </xf>
    <xf numFmtId="165" fontId="32" fillId="5" borderId="28" xfId="11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vertical="center"/>
    </xf>
    <xf numFmtId="166" fontId="42" fillId="0" borderId="0" xfId="12" applyNumberFormat="1" applyFont="1" applyFill="1" applyBorder="1" applyAlignment="1" applyProtection="1">
      <alignment horizontal="left" vertical="center"/>
    </xf>
    <xf numFmtId="166" fontId="34" fillId="0" borderId="0" xfId="12" applyNumberFormat="1" applyFont="1" applyFill="1" applyBorder="1" applyAlignment="1" applyProtection="1">
      <alignment horizontal="left" vertical="center"/>
    </xf>
    <xf numFmtId="3" fontId="23" fillId="3" borderId="1" xfId="3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32" fillId="0" borderId="0" xfId="11" applyNumberFormat="1" applyFont="1" applyFill="1" applyBorder="1" applyAlignment="1" applyProtection="1">
      <alignment horizontal="right" vertical="center"/>
    </xf>
    <xf numFmtId="165" fontId="32" fillId="0" borderId="0" xfId="11" applyNumberFormat="1" applyFont="1" applyFill="1" applyBorder="1" applyAlignment="1" applyProtection="1"/>
    <xf numFmtId="0" fontId="11" fillId="0" borderId="0" xfId="0" applyFont="1" applyFill="1" applyBorder="1" applyAlignment="1">
      <alignment vertical="center" wrapText="1"/>
    </xf>
    <xf numFmtId="166" fontId="33" fillId="0" borderId="0" xfId="12" applyNumberFormat="1" applyFont="1" applyFill="1" applyBorder="1" applyAlignment="1" applyProtection="1">
      <alignment horizontal="left" vertical="center" indent="1"/>
    </xf>
    <xf numFmtId="0" fontId="11" fillId="0" borderId="0" xfId="0" applyFont="1" applyBorder="1" applyAlignment="1">
      <alignment vertical="center" wrapText="1"/>
    </xf>
    <xf numFmtId="165" fontId="43" fillId="5" borderId="1" xfId="1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32" fillId="0" borderId="0" xfId="11" applyNumberFormat="1" applyFont="1" applyFill="1" applyBorder="1" applyProtection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 wrapText="1"/>
    </xf>
    <xf numFmtId="0" fontId="33" fillId="0" borderId="26" xfId="12" applyNumberFormat="1" applyFont="1" applyBorder="1" applyAlignment="1" applyProtection="1">
      <alignment horizontal="left" vertical="center" indent="1"/>
    </xf>
    <xf numFmtId="0" fontId="22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center" wrapText="1"/>
    </xf>
    <xf numFmtId="0" fontId="22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0" xfId="0" applyFont="1" applyFill="1" applyAlignment="1">
      <alignment horizontal="center" vertical="center"/>
    </xf>
    <xf numFmtId="166" fontId="33" fillId="0" borderId="0" xfId="12" applyNumberFormat="1" applyFont="1" applyBorder="1" applyAlignment="1" applyProtection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45" fillId="0" borderId="0" xfId="0" applyFont="1"/>
    <xf numFmtId="0" fontId="11" fillId="0" borderId="5" xfId="0" applyFont="1" applyBorder="1"/>
    <xf numFmtId="0" fontId="11" fillId="11" borderId="1" xfId="0" applyFont="1" applyFill="1" applyBorder="1"/>
    <xf numFmtId="0" fontId="11" fillId="11" borderId="1" xfId="0" applyFont="1" applyFill="1" applyBorder="1" applyAlignment="1"/>
    <xf numFmtId="0" fontId="25" fillId="11" borderId="1" xfId="0" applyFont="1" applyFill="1" applyBorder="1"/>
    <xf numFmtId="0" fontId="25" fillId="11" borderId="1" xfId="0" applyFont="1" applyFill="1" applyBorder="1" applyAlignment="1">
      <alignment wrapText="1"/>
    </xf>
    <xf numFmtId="0" fontId="25" fillId="11" borderId="1" xfId="0" applyFont="1" applyFill="1" applyBorder="1" applyAlignment="1">
      <alignment horizontal="left" wrapText="1"/>
    </xf>
    <xf numFmtId="0" fontId="42" fillId="11" borderId="0" xfId="0" applyFont="1" applyFill="1" applyBorder="1"/>
    <xf numFmtId="166" fontId="42" fillId="11" borderId="0" xfId="12" applyNumberFormat="1" applyFont="1" applyFill="1" applyBorder="1" applyAlignment="1" applyProtection="1">
      <alignment horizontal="left" vertical="center"/>
    </xf>
    <xf numFmtId="49" fontId="42" fillId="0" borderId="0" xfId="0" applyNumberFormat="1" applyFont="1" applyBorder="1"/>
    <xf numFmtId="166" fontId="34" fillId="11" borderId="0" xfId="12" applyNumberFormat="1" applyFont="1" applyFill="1" applyBorder="1" applyAlignment="1" applyProtection="1">
      <alignment horizontal="left" vertical="center"/>
    </xf>
    <xf numFmtId="0" fontId="5" fillId="11" borderId="0" xfId="0" applyFont="1" applyFill="1"/>
    <xf numFmtId="166" fontId="34" fillId="11" borderId="37" xfId="12" applyNumberFormat="1" applyFont="1" applyFill="1" applyBorder="1" applyAlignment="1" applyProtection="1">
      <alignment horizontal="left" vertical="center"/>
    </xf>
    <xf numFmtId="166" fontId="48" fillId="0" borderId="26" xfId="16" applyNumberFormat="1" applyFont="1" applyBorder="1" applyAlignment="1" applyProtection="1">
      <alignment horizontal="left" vertical="center" indent="1"/>
    </xf>
    <xf numFmtId="166" fontId="8" fillId="0" borderId="27" xfId="16" applyNumberFormat="1" applyFont="1" applyBorder="1" applyAlignment="1" applyProtection="1">
      <alignment horizontal="left" vertical="center" indent="1"/>
    </xf>
    <xf numFmtId="0" fontId="13" fillId="0" borderId="26" xfId="16" applyNumberFormat="1" applyFont="1" applyBorder="1" applyAlignment="1" applyProtection="1">
      <alignment horizontal="left" vertical="center" indent="1"/>
    </xf>
    <xf numFmtId="166" fontId="50" fillId="0" borderId="27" xfId="16" applyNumberFormat="1" applyFont="1" applyBorder="1" applyAlignment="1" applyProtection="1">
      <alignment horizontal="left" vertical="center" indent="1"/>
    </xf>
    <xf numFmtId="165" fontId="44" fillId="5" borderId="0" xfId="15" applyNumberFormat="1" applyFont="1" applyFill="1" applyBorder="1" applyAlignment="1" applyProtection="1"/>
    <xf numFmtId="49" fontId="44" fillId="5" borderId="0" xfId="15" applyNumberFormat="1" applyFont="1" applyFill="1" applyBorder="1" applyAlignment="1" applyProtection="1"/>
    <xf numFmtId="0" fontId="0" fillId="0" borderId="0" xfId="0" pivotButton="1"/>
    <xf numFmtId="0" fontId="17" fillId="0" borderId="1" xfId="32" applyFont="1" applyBorder="1" applyAlignment="1" applyProtection="1">
      <alignment horizontal="center" vertical="center" wrapText="1"/>
    </xf>
    <xf numFmtId="49" fontId="5" fillId="0" borderId="15" xfId="0" applyNumberFormat="1" applyFont="1" applyBorder="1"/>
    <xf numFmtId="0" fontId="5" fillId="0" borderId="1" xfId="0" applyFont="1" applyBorder="1" applyAlignment="1">
      <alignment wrapText="1"/>
    </xf>
    <xf numFmtId="0" fontId="4" fillId="0" borderId="1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3" fontId="5" fillId="0" borderId="1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5" xfId="0" applyFont="1" applyBorder="1" applyAlignment="1">
      <alignment wrapText="1"/>
    </xf>
    <xf numFmtId="3" fontId="5" fillId="0" borderId="12" xfId="0" applyNumberFormat="1" applyFont="1" applyBorder="1" applyAlignment="1">
      <alignment horizontal="center"/>
    </xf>
    <xf numFmtId="0" fontId="61" fillId="0" borderId="1" xfId="0" applyFont="1" applyBorder="1"/>
    <xf numFmtId="0" fontId="5" fillId="0" borderId="15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0" fontId="5" fillId="0" borderId="15" xfId="0" applyFont="1" applyBorder="1" applyAlignment="1">
      <alignment wrapText="1"/>
    </xf>
    <xf numFmtId="49" fontId="5" fillId="0" borderId="14" xfId="0" applyNumberFormat="1" applyFont="1" applyBorder="1"/>
    <xf numFmtId="0" fontId="5" fillId="0" borderId="14" xfId="0" applyFont="1" applyBorder="1" applyAlignment="1">
      <alignment wrapText="1"/>
    </xf>
    <xf numFmtId="3" fontId="5" fillId="0" borderId="17" xfId="0" applyNumberFormat="1" applyFont="1" applyBorder="1" applyAlignment="1">
      <alignment horizontal="center"/>
    </xf>
    <xf numFmtId="49" fontId="5" fillId="0" borderId="11" xfId="0" applyNumberFormat="1" applyFont="1" applyBorder="1"/>
    <xf numFmtId="0" fontId="5" fillId="0" borderId="23" xfId="0" applyFont="1" applyBorder="1" applyAlignment="1">
      <alignment wrapText="1"/>
    </xf>
    <xf numFmtId="3" fontId="5" fillId="0" borderId="19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20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4" fillId="0" borderId="39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3" fontId="5" fillId="0" borderId="1" xfId="36" applyNumberFormat="1" applyFont="1" applyBorder="1" applyAlignment="1">
      <alignment horizontal="center"/>
    </xf>
    <xf numFmtId="0" fontId="5" fillId="0" borderId="20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19" xfId="0" applyFont="1" applyBorder="1" applyAlignment="1">
      <alignment wrapText="1"/>
    </xf>
    <xf numFmtId="3" fontId="48" fillId="0" borderId="1" xfId="0" applyNumberFormat="1" applyFont="1" applyBorder="1" applyAlignment="1">
      <alignment horizontal="center"/>
    </xf>
    <xf numFmtId="49" fontId="17" fillId="0" borderId="1" xfId="0" applyNumberFormat="1" applyFont="1" applyBorder="1"/>
    <xf numFmtId="0" fontId="61" fillId="0" borderId="1" xfId="0" applyFont="1" applyBorder="1" applyAlignment="1">
      <alignment wrapText="1"/>
    </xf>
    <xf numFmtId="3" fontId="62" fillId="0" borderId="1" xfId="0" applyNumberFormat="1" applyFont="1" applyBorder="1" applyAlignment="1">
      <alignment horizontal="center"/>
    </xf>
    <xf numFmtId="0" fontId="62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49" fontId="17" fillId="0" borderId="15" xfId="0" applyNumberFormat="1" applyFont="1" applyBorder="1"/>
    <xf numFmtId="0" fontId="17" fillId="0" borderId="1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61" fillId="0" borderId="39" xfId="0" applyFont="1" applyBorder="1" applyAlignment="1">
      <alignment wrapText="1"/>
    </xf>
    <xf numFmtId="3" fontId="9" fillId="0" borderId="15" xfId="0" applyNumberFormat="1" applyFont="1" applyBorder="1" applyAlignment="1">
      <alignment horizontal="center"/>
    </xf>
    <xf numFmtId="0" fontId="61" fillId="0" borderId="15" xfId="0" applyFont="1" applyBorder="1" applyAlignment="1">
      <alignment wrapText="1"/>
    </xf>
    <xf numFmtId="0" fontId="61" fillId="0" borderId="1" xfId="0" applyFont="1" applyBorder="1" applyAlignment="1">
      <alignment horizontal="left"/>
    </xf>
    <xf numFmtId="49" fontId="5" fillId="0" borderId="12" xfId="0" applyNumberFormat="1" applyFont="1" applyBorder="1"/>
    <xf numFmtId="0" fontId="17" fillId="0" borderId="1" xfId="0" applyFont="1" applyBorder="1" applyAlignment="1">
      <alignment horizontal="left"/>
    </xf>
    <xf numFmtId="3" fontId="5" fillId="0" borderId="11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48" fillId="0" borderId="15" xfId="0" applyFont="1" applyBorder="1" applyAlignment="1">
      <alignment wrapText="1"/>
    </xf>
    <xf numFmtId="49" fontId="5" fillId="0" borderId="15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wrapText="1"/>
    </xf>
    <xf numFmtId="3" fontId="5" fillId="0" borderId="12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5" fillId="0" borderId="12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5" fillId="0" borderId="20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5" fillId="0" borderId="12" xfId="0" applyNumberFormat="1" applyFont="1" applyBorder="1"/>
    <xf numFmtId="3" fontId="9" fillId="0" borderId="12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49" fontId="5" fillId="2" borderId="15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3" fontId="22" fillId="0" borderId="0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3" fontId="5" fillId="0" borderId="12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4" fillId="0" borderId="1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 applyProtection="1">
      <alignment horizontal="center" vertical="center" wrapText="1"/>
    </xf>
    <xf numFmtId="0" fontId="5" fillId="0" borderId="12" xfId="0" applyFont="1" applyBorder="1"/>
    <xf numFmtId="0" fontId="5" fillId="0" borderId="30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1" xfId="0" applyFont="1" applyFill="1" applyBorder="1" applyAlignment="1">
      <alignment horizontal="center" vertical="center" wrapText="1"/>
    </xf>
    <xf numFmtId="165" fontId="64" fillId="5" borderId="26" xfId="11" applyNumberFormat="1" applyFont="1" applyFill="1" applyBorder="1" applyProtection="1">
      <alignment vertical="center"/>
    </xf>
    <xf numFmtId="165" fontId="64" fillId="5" borderId="28" xfId="11" applyNumberFormat="1" applyFont="1" applyFill="1" applyBorder="1" applyAlignment="1" applyProtection="1">
      <alignment horizontal="right" vertical="center"/>
    </xf>
    <xf numFmtId="166" fontId="65" fillId="0" borderId="27" xfId="16" applyNumberFormat="1" applyFont="1" applyBorder="1" applyAlignment="1" applyProtection="1">
      <alignment horizontal="left" vertical="center" indent="1"/>
    </xf>
    <xf numFmtId="0" fontId="5" fillId="0" borderId="26" xfId="16" applyNumberFormat="1" applyFont="1" applyBorder="1" applyAlignment="1" applyProtection="1">
      <alignment horizontal="left" vertical="center" indent="1"/>
    </xf>
    <xf numFmtId="49" fontId="33" fillId="0" borderId="26" xfId="17" applyNumberFormat="1" applyFont="1" applyFill="1" applyBorder="1" applyAlignment="1" applyProtection="1">
      <alignment horizontal="left" vertical="center" indent="1"/>
      <protection locked="0"/>
    </xf>
    <xf numFmtId="166" fontId="13" fillId="0" borderId="26" xfId="16" applyNumberFormat="1" applyFont="1" applyBorder="1" applyAlignment="1" applyProtection="1">
      <alignment horizontal="left" vertical="center"/>
    </xf>
    <xf numFmtId="166" fontId="13" fillId="0" borderId="27" xfId="16" applyNumberFormat="1" applyFont="1" applyBorder="1" applyAlignment="1" applyProtection="1">
      <alignment horizontal="left" vertical="center"/>
    </xf>
    <xf numFmtId="0" fontId="66" fillId="0" borderId="2" xfId="0" applyFont="1" applyFill="1" applyBorder="1" applyAlignment="1">
      <alignment horizontal="center" vertical="center"/>
    </xf>
    <xf numFmtId="0" fontId="66" fillId="0" borderId="10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68" fillId="0" borderId="3" xfId="0" applyFont="1" applyFill="1" applyBorder="1" applyAlignment="1">
      <alignment horizontal="center" vertical="center"/>
    </xf>
    <xf numFmtId="2" fontId="68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68" fillId="0" borderId="45" xfId="0" applyFont="1" applyFill="1" applyBorder="1" applyAlignment="1">
      <alignment horizontal="center" vertical="center"/>
    </xf>
    <xf numFmtId="2" fontId="68" fillId="0" borderId="46" xfId="0" applyNumberFormat="1" applyFont="1" applyFill="1" applyBorder="1" applyAlignment="1">
      <alignment horizontal="center" vertical="center"/>
    </xf>
    <xf numFmtId="2" fontId="68" fillId="0" borderId="16" xfId="0" applyNumberFormat="1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2" fontId="68" fillId="0" borderId="39" xfId="0" applyNumberFormat="1" applyFont="1" applyFill="1" applyBorder="1" applyAlignment="1">
      <alignment horizontal="center" vertical="center"/>
    </xf>
    <xf numFmtId="0" fontId="68" fillId="0" borderId="9" xfId="0" applyFont="1" applyFill="1" applyBorder="1" applyAlignment="1">
      <alignment horizontal="center" vertical="center"/>
    </xf>
    <xf numFmtId="2" fontId="68" fillId="0" borderId="9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8" fillId="0" borderId="49" xfId="0" applyFont="1" applyFill="1" applyBorder="1" applyAlignment="1">
      <alignment horizontal="center" vertical="center"/>
    </xf>
    <xf numFmtId="0" fontId="68" fillId="0" borderId="7" xfId="0" applyFont="1" applyFill="1" applyBorder="1" applyAlignment="1">
      <alignment horizontal="center" vertical="center"/>
    </xf>
    <xf numFmtId="2" fontId="68" fillId="0" borderId="7" xfId="0" applyNumberFormat="1" applyFont="1" applyFill="1" applyBorder="1" applyAlignment="1">
      <alignment horizontal="center" vertical="center"/>
    </xf>
    <xf numFmtId="2" fontId="68" fillId="0" borderId="2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68" fillId="0" borderId="11" xfId="0" applyFont="1" applyFill="1" applyBorder="1" applyAlignment="1">
      <alignment horizontal="center" vertical="center"/>
    </xf>
    <xf numFmtId="2" fontId="68" fillId="0" borderId="11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2" fontId="68" fillId="0" borderId="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68" fillId="0" borderId="16" xfId="0" applyFont="1" applyFill="1" applyBorder="1" applyAlignment="1">
      <alignment horizontal="center" vertical="center"/>
    </xf>
    <xf numFmtId="0" fontId="68" fillId="0" borderId="39" xfId="0" applyFont="1" applyFill="1" applyBorder="1" applyAlignment="1">
      <alignment horizontal="center" vertical="center"/>
    </xf>
    <xf numFmtId="0" fontId="69" fillId="0" borderId="48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2" fontId="70" fillId="0" borderId="39" xfId="0" applyNumberFormat="1" applyFont="1" applyFill="1" applyBorder="1" applyAlignment="1">
      <alignment horizontal="center" vertical="center"/>
    </xf>
    <xf numFmtId="0" fontId="51" fillId="0" borderId="39" xfId="0" applyFont="1" applyFill="1" applyBorder="1" applyAlignment="1" applyProtection="1">
      <alignment horizontal="center" vertical="center"/>
    </xf>
    <xf numFmtId="2" fontId="65" fillId="0" borderId="3" xfId="0" applyNumberFormat="1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</xf>
    <xf numFmtId="2" fontId="70" fillId="0" borderId="1" xfId="0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 wrapText="1"/>
    </xf>
    <xf numFmtId="0" fontId="6" fillId="0" borderId="0" xfId="0" applyFont="1"/>
    <xf numFmtId="14" fontId="5" fillId="0" borderId="0" xfId="0" applyNumberFormat="1" applyFont="1"/>
    <xf numFmtId="0" fontId="13" fillId="0" borderId="0" xfId="0" applyFont="1"/>
    <xf numFmtId="0" fontId="25" fillId="0" borderId="1" xfId="0" applyFont="1" applyFill="1" applyBorder="1" applyAlignment="1" applyProtection="1">
      <alignment horizontal="center" vertical="center" textRotation="90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166" fontId="50" fillId="0" borderId="26" xfId="16" applyNumberFormat="1" applyFont="1" applyBorder="1" applyAlignment="1" applyProtection="1">
      <alignment horizontal="left" vertical="center" indent="1"/>
    </xf>
    <xf numFmtId="166" fontId="65" fillId="0" borderId="28" xfId="16" applyNumberFormat="1" applyFont="1" applyBorder="1" applyAlignment="1" applyProtection="1">
      <alignment horizontal="left" vertical="center" indent="1"/>
    </xf>
    <xf numFmtId="0" fontId="5" fillId="0" borderId="26" xfId="16" applyNumberFormat="1" applyFont="1" applyBorder="1" applyAlignment="1" applyProtection="1">
      <alignment vertical="center"/>
    </xf>
    <xf numFmtId="166" fontId="13" fillId="0" borderId="28" xfId="16" applyNumberFormat="1" applyFont="1" applyBorder="1" applyAlignment="1" applyProtection="1">
      <alignment horizontal="lef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/>
    </xf>
    <xf numFmtId="0" fontId="50" fillId="0" borderId="54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50" fillId="0" borderId="55" xfId="0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50" fillId="0" borderId="56" xfId="0" applyFont="1" applyFill="1" applyBorder="1" applyAlignment="1" applyProtection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vertical="center" wrapText="1"/>
    </xf>
    <xf numFmtId="0" fontId="48" fillId="0" borderId="20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48" fillId="0" borderId="6" xfId="0" applyFont="1" applyFill="1" applyBorder="1" applyAlignment="1">
      <alignment vertical="center" wrapText="1"/>
    </xf>
    <xf numFmtId="0" fontId="67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vertical="center"/>
    </xf>
    <xf numFmtId="0" fontId="5" fillId="0" borderId="6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51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9" fillId="0" borderId="39" xfId="0" applyFont="1" applyFill="1" applyBorder="1" applyAlignment="1">
      <alignment horizontal="centerContinuous" vertical="center"/>
    </xf>
    <xf numFmtId="0" fontId="69" fillId="0" borderId="39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Continuous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2" fillId="0" borderId="1" xfId="0" applyFont="1" applyBorder="1" applyAlignment="1">
      <alignment horizontal="centerContinuous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7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69" fillId="0" borderId="69" xfId="0" applyFont="1" applyFill="1" applyBorder="1" applyAlignment="1" applyProtection="1">
      <alignment horizontal="center" vertical="center"/>
    </xf>
    <xf numFmtId="0" fontId="73" fillId="0" borderId="69" xfId="0" applyFont="1" applyFill="1" applyBorder="1" applyAlignment="1" applyProtection="1">
      <alignment horizontal="center" vertical="center"/>
    </xf>
    <xf numFmtId="0" fontId="73" fillId="0" borderId="69" xfId="0" applyFont="1" applyFill="1" applyBorder="1" applyAlignment="1" applyProtection="1">
      <alignment horizontal="centerContinuous" vertical="center"/>
    </xf>
    <xf numFmtId="0" fontId="7" fillId="0" borderId="0" xfId="0" applyFont="1" applyFill="1" applyAlignment="1" applyProtection="1">
      <alignment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15" borderId="71" xfId="0" applyFont="1" applyFill="1" applyBorder="1" applyAlignment="1" applyProtection="1">
      <alignment horizontal="center" vertical="center"/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51" fillId="0" borderId="71" xfId="0" applyNumberFormat="1" applyFont="1" applyFill="1" applyBorder="1" applyAlignment="1" applyProtection="1">
      <alignment horizontal="center" vertical="center"/>
    </xf>
    <xf numFmtId="0" fontId="51" fillId="0" borderId="11" xfId="0" applyNumberFormat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73" xfId="0" applyFont="1" applyFill="1" applyBorder="1" applyAlignment="1" applyProtection="1">
      <alignment horizontal="left" vertical="center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9" fillId="15" borderId="73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51" fillId="0" borderId="1" xfId="0" applyNumberFormat="1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164" fontId="9" fillId="10" borderId="2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76" xfId="0" applyNumberFormat="1" applyFont="1" applyFill="1" applyBorder="1" applyAlignment="1" applyProtection="1">
      <alignment horizontal="center" vertical="center"/>
    </xf>
    <xf numFmtId="0" fontId="51" fillId="0" borderId="2" xfId="0" applyNumberFormat="1" applyFont="1" applyFill="1" applyBorder="1" applyAlignment="1" applyProtection="1">
      <alignment horizontal="center" vertical="center"/>
    </xf>
    <xf numFmtId="0" fontId="4" fillId="0" borderId="78" xfId="0" applyNumberFormat="1" applyFont="1" applyFill="1" applyBorder="1" applyAlignment="1" applyProtection="1">
      <alignment horizontal="center" vertical="center"/>
    </xf>
    <xf numFmtId="0" fontId="4" fillId="0" borderId="7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0" fontId="4" fillId="0" borderId="0" xfId="0" applyNumberFormat="1" applyFont="1" applyFill="1" applyAlignment="1" applyProtection="1">
      <alignment horizontal="left" vertical="center"/>
    </xf>
    <xf numFmtId="165" fontId="74" fillId="16" borderId="26" xfId="24" applyNumberFormat="1" applyFont="1" applyFill="1" applyBorder="1" applyProtection="1">
      <alignment vertical="center"/>
    </xf>
    <xf numFmtId="165" fontId="74" fillId="16" borderId="28" xfId="24" applyNumberFormat="1" applyFont="1" applyFill="1" applyBorder="1" applyAlignment="1" applyProtection="1">
      <alignment horizontal="right" vertical="center"/>
    </xf>
    <xf numFmtId="0" fontId="4" fillId="0" borderId="0" xfId="28" applyFont="1" applyAlignment="1">
      <alignment vertical="center"/>
    </xf>
    <xf numFmtId="166" fontId="65" fillId="0" borderId="27" xfId="25" applyNumberFormat="1" applyFont="1" applyBorder="1" applyAlignment="1" applyProtection="1">
      <alignment horizontal="left" vertical="center" indent="1"/>
    </xf>
    <xf numFmtId="166" fontId="13" fillId="0" borderId="27" xfId="25" applyNumberFormat="1" applyFont="1" applyBorder="1" applyAlignment="1" applyProtection="1">
      <alignment horizontal="left" vertical="center"/>
    </xf>
    <xf numFmtId="0" fontId="6" fillId="0" borderId="0" xfId="28" applyFont="1" applyAlignment="1">
      <alignment vertical="center"/>
    </xf>
    <xf numFmtId="0" fontId="5" fillId="0" borderId="80" xfId="28" applyFont="1" applyBorder="1" applyAlignment="1">
      <alignment horizontal="center" vertical="center" wrapText="1"/>
    </xf>
    <xf numFmtId="0" fontId="5" fillId="0" borderId="81" xfId="28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17" borderId="82" xfId="28" applyFont="1" applyFill="1" applyBorder="1" applyAlignment="1">
      <alignment horizontal="center" vertical="center" wrapText="1"/>
    </xf>
    <xf numFmtId="0" fontId="20" fillId="18" borderId="1" xfId="21" applyFont="1" applyFill="1" applyBorder="1" applyAlignment="1">
      <alignment horizontal="left" vertical="center" wrapText="1"/>
    </xf>
    <xf numFmtId="167" fontId="62" fillId="17" borderId="15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 vertical="top" shrinkToFit="1"/>
    </xf>
    <xf numFmtId="0" fontId="20" fillId="19" borderId="80" xfId="21" applyFont="1" applyFill="1" applyBorder="1" applyAlignment="1">
      <alignment horizontal="center" vertical="center" wrapText="1"/>
    </xf>
    <xf numFmtId="0" fontId="20" fillId="19" borderId="83" xfId="21" applyFont="1" applyFill="1" applyBorder="1" applyAlignment="1">
      <alignment horizontal="left" vertical="center" wrapText="1"/>
    </xf>
    <xf numFmtId="167" fontId="62" fillId="20" borderId="84" xfId="0" applyNumberFormat="1" applyFont="1" applyFill="1" applyBorder="1" applyAlignment="1">
      <alignment horizontal="right" vertical="top" wrapText="1"/>
    </xf>
    <xf numFmtId="0" fontId="5" fillId="0" borderId="80" xfId="21" applyFont="1" applyBorder="1" applyAlignment="1" applyProtection="1">
      <alignment vertical="center" wrapText="1"/>
    </xf>
    <xf numFmtId="0" fontId="4" fillId="0" borderId="80" xfId="21" applyFont="1" applyBorder="1" applyAlignment="1">
      <alignment horizontal="left" vertical="center" wrapText="1"/>
    </xf>
    <xf numFmtId="1" fontId="75" fillId="0" borderId="85" xfId="0" applyNumberFormat="1" applyFont="1" applyFill="1" applyBorder="1" applyAlignment="1">
      <alignment horizontal="right" vertical="top" shrinkToFit="1"/>
    </xf>
    <xf numFmtId="0" fontId="20" fillId="19" borderId="80" xfId="21" applyFont="1" applyFill="1" applyBorder="1" applyAlignment="1">
      <alignment wrapText="1"/>
    </xf>
    <xf numFmtId="167" fontId="62" fillId="20" borderId="82" xfId="0" applyNumberFormat="1" applyFont="1" applyFill="1" applyBorder="1" applyAlignment="1">
      <alignment horizontal="left" vertical="top" wrapText="1"/>
    </xf>
    <xf numFmtId="49" fontId="4" fillId="0" borderId="80" xfId="21" applyNumberFormat="1" applyFont="1" applyBorder="1" applyAlignment="1">
      <alignment horizontal="left" vertical="center" wrapText="1"/>
    </xf>
    <xf numFmtId="0" fontId="5" fillId="15" borderId="80" xfId="21" applyFont="1" applyFill="1" applyBorder="1" applyAlignment="1" applyProtection="1">
      <alignment vertical="center" wrapText="1"/>
    </xf>
    <xf numFmtId="0" fontId="20" fillId="19" borderId="80" xfId="21" applyFont="1" applyFill="1" applyBorder="1" applyAlignment="1">
      <alignment vertical="center" wrapText="1"/>
    </xf>
    <xf numFmtId="167" fontId="62" fillId="20" borderId="82" xfId="36" applyNumberFormat="1" applyFont="1" applyFill="1" applyBorder="1" applyAlignment="1">
      <alignment horizontal="left" vertical="top" wrapText="1"/>
    </xf>
    <xf numFmtId="49" fontId="4" fillId="21" borderId="80" xfId="21" applyNumberFormat="1" applyFont="1" applyFill="1" applyBorder="1" applyAlignment="1">
      <alignment horizontal="left" vertical="center" wrapText="1"/>
    </xf>
    <xf numFmtId="1" fontId="17" fillId="0" borderId="82" xfId="0" applyNumberFormat="1" applyFont="1" applyFill="1" applyBorder="1" applyAlignment="1">
      <alignment horizontal="right" vertical="top" shrinkToFit="1"/>
    </xf>
    <xf numFmtId="167" fontId="17" fillId="0" borderId="0" xfId="0" applyNumberFormat="1" applyFont="1" applyFill="1" applyBorder="1" applyAlignment="1">
      <alignment horizontal="right" vertical="top" wrapText="1"/>
    </xf>
    <xf numFmtId="49" fontId="4" fillId="15" borderId="80" xfId="21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shrinkToFit="1"/>
    </xf>
    <xf numFmtId="0" fontId="5" fillId="21" borderId="80" xfId="21" applyFont="1" applyFill="1" applyBorder="1" applyAlignment="1" applyProtection="1">
      <alignment vertical="center" wrapText="1"/>
    </xf>
    <xf numFmtId="0" fontId="4" fillId="15" borderId="80" xfId="21" applyFont="1" applyFill="1" applyBorder="1" applyAlignment="1">
      <alignment horizontal="left" vertical="center" wrapText="1"/>
    </xf>
    <xf numFmtId="167" fontId="62" fillId="20" borderId="82" xfId="0" applyNumberFormat="1" applyFont="1" applyFill="1" applyBorder="1" applyAlignment="1">
      <alignment horizontal="right" vertical="top" wrapText="1"/>
    </xf>
    <xf numFmtId="0" fontId="78" fillId="19" borderId="80" xfId="21" applyFont="1" applyFill="1" applyBorder="1" applyAlignment="1">
      <alignment horizontal="center" vertical="center" wrapText="1"/>
    </xf>
    <xf numFmtId="0" fontId="5" fillId="0" borderId="0" xfId="36" applyFont="1"/>
    <xf numFmtId="0" fontId="5" fillId="0" borderId="0" xfId="28" applyNumberFormat="1" applyFont="1"/>
    <xf numFmtId="1" fontId="5" fillId="0" borderId="0" xfId="0" applyNumberFormat="1" applyFont="1" applyBorder="1"/>
    <xf numFmtId="0" fontId="78" fillId="19" borderId="83" xfId="28" applyFont="1" applyFill="1" applyBorder="1" applyAlignment="1">
      <alignment horizontal="center" wrapText="1"/>
    </xf>
    <xf numFmtId="0" fontId="78" fillId="19" borderId="80" xfId="28" applyFont="1" applyFill="1" applyBorder="1" applyAlignment="1">
      <alignment wrapText="1"/>
    </xf>
    <xf numFmtId="0" fontId="4" fillId="0" borderId="80" xfId="21" applyFont="1" applyBorder="1" applyAlignment="1">
      <alignment horizontal="left" wrapText="1"/>
    </xf>
    <xf numFmtId="0" fontId="5" fillId="0" borderId="80" xfId="21" applyFont="1" applyBorder="1" applyAlignment="1" applyProtection="1">
      <alignment wrapText="1"/>
    </xf>
    <xf numFmtId="0" fontId="78" fillId="19" borderId="80" xfId="28" applyFont="1" applyFill="1" applyBorder="1" applyAlignment="1">
      <alignment horizontal="center" wrapText="1"/>
    </xf>
    <xf numFmtId="0" fontId="4" fillId="0" borderId="0" xfId="28" applyFont="1"/>
    <xf numFmtId="1" fontId="4" fillId="0" borderId="0" xfId="28" applyNumberFormat="1" applyFont="1" applyBorder="1" applyAlignment="1">
      <alignment horizontal="center"/>
    </xf>
    <xf numFmtId="0" fontId="6" fillId="0" borderId="0" xfId="21" applyFont="1" applyFill="1" applyBorder="1" applyAlignment="1">
      <alignment horizontal="left" wrapText="1"/>
    </xf>
    <xf numFmtId="0" fontId="4" fillId="0" borderId="2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" fontId="4" fillId="2" borderId="15" xfId="0" applyNumberFormat="1" applyFont="1" applyFill="1" applyBorder="1" applyAlignment="1">
      <alignment vertical="center"/>
    </xf>
    <xf numFmtId="16" fontId="4" fillId="2" borderId="17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4" fillId="0" borderId="20" xfId="0" applyNumberFormat="1" applyFont="1" applyBorder="1"/>
    <xf numFmtId="3" fontId="4" fillId="0" borderId="20" xfId="0" applyNumberFormat="1" applyFont="1" applyBorder="1" applyAlignment="1"/>
    <xf numFmtId="3" fontId="4" fillId="0" borderId="12" xfId="0" applyNumberFormat="1" applyFont="1" applyBorder="1" applyAlignment="1"/>
    <xf numFmtId="0" fontId="4" fillId="0" borderId="12" xfId="0" applyFont="1" applyBorder="1" applyAlignment="1">
      <alignment wrapText="1"/>
    </xf>
    <xf numFmtId="49" fontId="4" fillId="0" borderId="0" xfId="0" applyNumberFormat="1" applyFont="1" applyBorder="1"/>
    <xf numFmtId="0" fontId="4" fillId="0" borderId="19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1" xfId="0" applyFont="1" applyBorder="1" applyAlignment="1">
      <alignment horizontal="left" vertical="justify"/>
    </xf>
    <xf numFmtId="49" fontId="5" fillId="0" borderId="1" xfId="0" applyNumberFormat="1" applyFont="1" applyBorder="1" applyAlignment="1">
      <alignment horizontal="center" vertical="center"/>
    </xf>
    <xf numFmtId="16" fontId="5" fillId="0" borderId="15" xfId="0" quotePrefix="1" applyNumberFormat="1" applyFont="1" applyBorder="1" applyAlignment="1">
      <alignment vertical="center"/>
    </xf>
    <xf numFmtId="16" fontId="5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" fontId="4" fillId="2" borderId="12" xfId="0" applyNumberFormat="1" applyFont="1" applyFill="1" applyBorder="1" applyAlignment="1">
      <alignment vertical="center"/>
    </xf>
    <xf numFmtId="3" fontId="5" fillId="0" borderId="73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/>
    <xf numFmtId="0" fontId="5" fillId="0" borderId="15" xfId="0" applyFont="1" applyBorder="1" applyAlignment="1">
      <alignment vertical="center"/>
    </xf>
    <xf numFmtId="16" fontId="5" fillId="2" borderId="15" xfId="0" applyNumberFormat="1" applyFont="1" applyFill="1" applyBorder="1" applyAlignment="1">
      <alignment vertical="center"/>
    </xf>
    <xf numFmtId="16" fontId="5" fillId="2" borderId="12" xfId="0" applyNumberFormat="1" applyFont="1" applyFill="1" applyBorder="1" applyAlignment="1">
      <alignment vertical="center"/>
    </xf>
    <xf numFmtId="16" fontId="5" fillId="0" borderId="16" xfId="0" quotePrefix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49" fontId="46" fillId="0" borderId="15" xfId="33" applyNumberFormat="1" applyFont="1" applyBorder="1"/>
    <xf numFmtId="0" fontId="46" fillId="0" borderId="1" xfId="33" applyFont="1" applyBorder="1" applyAlignment="1">
      <alignment wrapText="1"/>
    </xf>
    <xf numFmtId="3" fontId="46" fillId="0" borderId="12" xfId="34" applyNumberFormat="1" applyFont="1" applyBorder="1"/>
    <xf numFmtId="3" fontId="46" fillId="0" borderId="1" xfId="34" applyNumberFormat="1" applyFont="1" applyBorder="1"/>
    <xf numFmtId="0" fontId="22" fillId="0" borderId="71" xfId="0" applyFont="1" applyBorder="1" applyAlignment="1">
      <alignment horizontal="center" vertical="center"/>
    </xf>
    <xf numFmtId="49" fontId="46" fillId="0" borderId="14" xfId="33" applyNumberFormat="1" applyFont="1" applyBorder="1"/>
    <xf numFmtId="0" fontId="46" fillId="0" borderId="16" xfId="33" applyFont="1" applyBorder="1" applyAlignment="1">
      <alignment wrapText="1"/>
    </xf>
    <xf numFmtId="3" fontId="46" fillId="0" borderId="12" xfId="33" applyNumberFormat="1" applyFont="1" applyBorder="1"/>
    <xf numFmtId="3" fontId="46" fillId="0" borderId="1" xfId="33" applyNumberFormat="1" applyFont="1" applyBorder="1"/>
    <xf numFmtId="0" fontId="11" fillId="9" borderId="1" xfId="0" applyFont="1" applyFill="1" applyBorder="1" applyAlignment="1">
      <alignment horizontal="center" vertical="center" wrapText="1"/>
    </xf>
    <xf numFmtId="0" fontId="11" fillId="22" borderId="11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49" fontId="46" fillId="0" borderId="30" xfId="33" applyNumberFormat="1" applyFont="1" applyBorder="1"/>
    <xf numFmtId="0" fontId="46" fillId="0" borderId="11" xfId="33" applyFont="1" applyBorder="1" applyAlignment="1">
      <alignment wrapText="1"/>
    </xf>
    <xf numFmtId="3" fontId="46" fillId="0" borderId="19" xfId="34" applyNumberFormat="1" applyFont="1" applyBorder="1"/>
    <xf numFmtId="0" fontId="22" fillId="0" borderId="1" xfId="0" quotePrefix="1" applyFont="1" applyFill="1" applyBorder="1" applyAlignment="1">
      <alignment horizontal="left" vertical="center"/>
    </xf>
    <xf numFmtId="0" fontId="48" fillId="0" borderId="12" xfId="0" applyNumberFormat="1" applyFont="1" applyBorder="1" applyAlignment="1">
      <alignment horizontal="right"/>
    </xf>
    <xf numFmtId="0" fontId="48" fillId="0" borderId="1" xfId="0" applyNumberFormat="1" applyFont="1" applyBorder="1" applyAlignment="1">
      <alignment horizontal="right"/>
    </xf>
    <xf numFmtId="49" fontId="48" fillId="0" borderId="15" xfId="0" applyNumberFormat="1" applyFont="1" applyBorder="1" applyAlignment="1">
      <alignment horizontal="center"/>
    </xf>
    <xf numFmtId="0" fontId="48" fillId="0" borderId="1" xfId="0" applyFont="1" applyBorder="1" applyAlignment="1">
      <alignment vertical="center"/>
    </xf>
    <xf numFmtId="0" fontId="22" fillId="0" borderId="11" xfId="0" quotePrefix="1" applyFont="1" applyFill="1" applyBorder="1" applyAlignment="1">
      <alignment horizontal="left" vertical="center"/>
    </xf>
    <xf numFmtId="3" fontId="46" fillId="0" borderId="19" xfId="33" applyNumberFormat="1" applyFont="1" applyBorder="1"/>
    <xf numFmtId="3" fontId="46" fillId="0" borderId="11" xfId="33" applyNumberFormat="1" applyFont="1" applyBorder="1"/>
    <xf numFmtId="49" fontId="79" fillId="0" borderId="1" xfId="33" applyNumberFormat="1" applyFont="1" applyBorder="1"/>
    <xf numFmtId="0" fontId="79" fillId="0" borderId="1" xfId="33" applyFont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/>
    <xf numFmtId="3" fontId="46" fillId="0" borderId="11" xfId="34" applyNumberFormat="1" applyFont="1" applyBorder="1"/>
    <xf numFmtId="49" fontId="46" fillId="0" borderId="1" xfId="33" applyNumberFormat="1" applyFont="1" applyBorder="1"/>
    <xf numFmtId="3" fontId="46" fillId="0" borderId="17" xfId="34" applyNumberFormat="1" applyFont="1" applyBorder="1"/>
    <xf numFmtId="3" fontId="46" fillId="0" borderId="16" xfId="34" applyNumberFormat="1" applyFont="1" applyBorder="1"/>
    <xf numFmtId="0" fontId="11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48" fillId="0" borderId="15" xfId="0" applyNumberFormat="1" applyFont="1" applyBorder="1"/>
    <xf numFmtId="0" fontId="48" fillId="0" borderId="1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wrapText="1"/>
    </xf>
    <xf numFmtId="49" fontId="5" fillId="0" borderId="15" xfId="0" applyNumberFormat="1" applyFont="1" applyBorder="1" applyAlignment="1">
      <alignment horizontal="center"/>
    </xf>
    <xf numFmtId="0" fontId="11" fillId="0" borderId="15" xfId="33" applyFont="1" applyBorder="1" applyAlignment="1">
      <alignment vertical="center"/>
    </xf>
    <xf numFmtId="0" fontId="11" fillId="0" borderId="1" xfId="33" applyFont="1" applyBorder="1" applyAlignment="1">
      <alignment vertical="center"/>
    </xf>
    <xf numFmtId="0" fontId="11" fillId="0" borderId="1" xfId="33" applyFont="1" applyBorder="1" applyAlignment="1">
      <alignment vertical="center" wrapText="1"/>
    </xf>
    <xf numFmtId="0" fontId="11" fillId="0" borderId="5" xfId="33" applyFont="1" applyBorder="1" applyAlignment="1">
      <alignment vertical="center"/>
    </xf>
    <xf numFmtId="0" fontId="11" fillId="8" borderId="1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8" borderId="30" xfId="0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16" fontId="11" fillId="8" borderId="15" xfId="0" quotePrefix="1" applyNumberFormat="1" applyFont="1" applyFill="1" applyBorder="1" applyAlignment="1">
      <alignment vertical="center"/>
    </xf>
    <xf numFmtId="16" fontId="11" fillId="8" borderId="12" xfId="0" quotePrefix="1" applyNumberFormat="1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6" fontId="23" fillId="8" borderId="15" xfId="0" quotePrefix="1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8" fillId="0" borderId="0" xfId="0" applyFont="1" applyFill="1" applyAlignment="1"/>
    <xf numFmtId="166" fontId="8" fillId="0" borderId="26" xfId="16" applyNumberFormat="1" applyFont="1" applyBorder="1" applyAlignment="1" applyProtection="1">
      <alignment horizontal="left" vertical="center" indent="1"/>
    </xf>
    <xf numFmtId="0" fontId="8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9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50" fillId="0" borderId="17" xfId="0" applyFont="1" applyFill="1" applyBorder="1" applyAlignment="1">
      <alignment horizontal="centerContinuous"/>
    </xf>
    <xf numFmtId="0" fontId="50" fillId="0" borderId="57" xfId="0" applyFont="1" applyFill="1" applyBorder="1" applyAlignment="1">
      <alignment horizontal="centerContinuous" vertical="center"/>
    </xf>
    <xf numFmtId="0" fontId="50" fillId="0" borderId="17" xfId="0" applyFont="1" applyFill="1" applyBorder="1" applyAlignment="1">
      <alignment horizontal="centerContinuous" vertical="center"/>
    </xf>
    <xf numFmtId="0" fontId="50" fillId="0" borderId="16" xfId="0" applyFont="1" applyFill="1" applyBorder="1" applyAlignment="1">
      <alignment horizontal="centerContinuous"/>
    </xf>
    <xf numFmtId="0" fontId="50" fillId="0" borderId="22" xfId="0" applyFont="1" applyFill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Continuous" vertical="top"/>
    </xf>
    <xf numFmtId="0" fontId="50" fillId="0" borderId="6" xfId="0" applyFont="1" applyFill="1" applyBorder="1" applyAlignment="1">
      <alignment horizontal="centerContinuous" vertical="top"/>
    </xf>
    <xf numFmtId="0" fontId="5" fillId="0" borderId="9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Continuous" vertical="center"/>
    </xf>
    <xf numFmtId="0" fontId="5" fillId="0" borderId="100" xfId="0" applyFont="1" applyFill="1" applyBorder="1" applyAlignment="1">
      <alignment horizontal="centerContinuous" vertical="center"/>
    </xf>
    <xf numFmtId="0" fontId="67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right" vertical="center" wrapText="1"/>
      <protection locked="0"/>
    </xf>
    <xf numFmtId="1" fontId="50" fillId="0" borderId="1" xfId="0" applyNumberFormat="1" applyFont="1" applyFill="1" applyBorder="1" applyAlignment="1" applyProtection="1">
      <alignment horizontal="right" vertical="center"/>
      <protection locked="0"/>
    </xf>
    <xf numFmtId="1" fontId="50" fillId="0" borderId="1" xfId="0" applyNumberFormat="1" applyFont="1" applyFill="1" applyBorder="1" applyAlignment="1">
      <alignment horizontal="right" vertical="center"/>
    </xf>
    <xf numFmtId="1" fontId="50" fillId="0" borderId="101" xfId="0" applyNumberFormat="1" applyFont="1" applyFill="1" applyBorder="1" applyAlignment="1" applyProtection="1">
      <alignment horizontal="right" vertical="center"/>
      <protection locked="0"/>
    </xf>
    <xf numFmtId="0" fontId="65" fillId="0" borderId="20" xfId="0" applyFont="1" applyBorder="1" applyAlignment="1">
      <alignment horizontal="right" vertical="center" wrapText="1"/>
    </xf>
    <xf numFmtId="0" fontId="65" fillId="0" borderId="1" xfId="0" applyFont="1" applyBorder="1" applyAlignment="1">
      <alignment horizontal="right" vertical="center" wrapText="1"/>
    </xf>
    <xf numFmtId="0" fontId="65" fillId="0" borderId="101" xfId="0" applyFont="1" applyBorder="1" applyAlignment="1">
      <alignment horizontal="right" vertical="center" wrapText="1"/>
    </xf>
    <xf numFmtId="1" fontId="65" fillId="0" borderId="1" xfId="0" applyNumberFormat="1" applyFont="1" applyBorder="1" applyAlignment="1">
      <alignment horizontal="right" vertical="center" wrapText="1"/>
    </xf>
    <xf numFmtId="0" fontId="65" fillId="0" borderId="0" xfId="0" applyFont="1" applyFill="1" applyAlignment="1">
      <alignment vertical="center"/>
    </xf>
    <xf numFmtId="0" fontId="4" fillId="0" borderId="0" xfId="50" applyFont="1"/>
    <xf numFmtId="0" fontId="5" fillId="0" borderId="0" xfId="50" applyFont="1"/>
    <xf numFmtId="166" fontId="13" fillId="0" borderId="26" xfId="16" applyNumberFormat="1" applyFont="1" applyFill="1" applyBorder="1" applyAlignment="1" applyProtection="1">
      <alignment horizontal="left" vertical="center" indent="1"/>
      <protection locked="0"/>
    </xf>
    <xf numFmtId="3" fontId="5" fillId="0" borderId="0" xfId="50" applyNumberFormat="1" applyFont="1"/>
    <xf numFmtId="0" fontId="7" fillId="0" borderId="62" xfId="50" applyFont="1" applyBorder="1"/>
    <xf numFmtId="0" fontId="7" fillId="0" borderId="63" xfId="50" applyFont="1" applyBorder="1"/>
    <xf numFmtId="0" fontId="7" fillId="0" borderId="89" xfId="50" applyFont="1" applyBorder="1"/>
    <xf numFmtId="0" fontId="7" fillId="0" borderId="106" xfId="50" applyFont="1" applyBorder="1"/>
    <xf numFmtId="0" fontId="7" fillId="0" borderId="107" xfId="50" applyFont="1" applyBorder="1"/>
    <xf numFmtId="0" fontId="7" fillId="0" borderId="108" xfId="50" applyFont="1" applyBorder="1"/>
    <xf numFmtId="0" fontId="69" fillId="0" borderId="11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5" fillId="0" borderId="66" xfId="50" applyFont="1" applyBorder="1"/>
    <xf numFmtId="0" fontId="5" fillId="0" borderId="11" xfId="50" applyFont="1" applyBorder="1" applyAlignment="1">
      <alignment horizontal="center"/>
    </xf>
    <xf numFmtId="0" fontId="5" fillId="0" borderId="65" xfId="50" applyFont="1" applyBorder="1" applyAlignment="1">
      <alignment horizontal="center"/>
    </xf>
    <xf numFmtId="0" fontId="5" fillId="0" borderId="111" xfId="50" applyFont="1" applyBorder="1" applyAlignment="1">
      <alignment horizontal="center"/>
    </xf>
    <xf numFmtId="0" fontId="5" fillId="0" borderId="72" xfId="50" applyFont="1" applyBorder="1" applyAlignment="1"/>
    <xf numFmtId="0" fontId="5" fillId="0" borderId="12" xfId="50" applyFont="1" applyBorder="1"/>
    <xf numFmtId="0" fontId="5" fillId="0" borderId="1" xfId="50" applyFont="1" applyBorder="1"/>
    <xf numFmtId="3" fontId="5" fillId="0" borderId="1" xfId="50" applyNumberFormat="1" applyFont="1" applyBorder="1" applyAlignment="1">
      <alignment horizontal="center"/>
    </xf>
    <xf numFmtId="3" fontId="5" fillId="0" borderId="15" xfId="50" applyNumberFormat="1" applyFont="1" applyBorder="1" applyAlignment="1">
      <alignment horizontal="center"/>
    </xf>
    <xf numFmtId="3" fontId="51" fillId="0" borderId="1" xfId="50" applyNumberFormat="1" applyFont="1" applyBorder="1" applyAlignment="1">
      <alignment horizontal="center"/>
    </xf>
    <xf numFmtId="0" fontId="5" fillId="0" borderId="112" xfId="50" applyFont="1" applyBorder="1" applyAlignment="1"/>
    <xf numFmtId="0" fontId="5" fillId="0" borderId="1" xfId="50" applyNumberFormat="1" applyFont="1" applyBorder="1" applyAlignment="1">
      <alignment horizontal="center"/>
    </xf>
    <xf numFmtId="0" fontId="5" fillId="0" borderId="1" xfId="50" applyFont="1" applyBorder="1" applyAlignment="1">
      <alignment wrapText="1"/>
    </xf>
    <xf numFmtId="0" fontId="5" fillId="0" borderId="16" xfId="50" applyNumberFormat="1" applyFont="1" applyBorder="1" applyAlignment="1">
      <alignment horizontal="center"/>
    </xf>
    <xf numFmtId="0" fontId="5" fillId="0" borderId="113" xfId="50" applyFont="1" applyBorder="1" applyAlignment="1"/>
    <xf numFmtId="0" fontId="5" fillId="0" borderId="16" xfId="50" applyFont="1" applyBorder="1"/>
    <xf numFmtId="0" fontId="5" fillId="0" borderId="5" xfId="50" applyNumberFormat="1" applyFont="1" applyBorder="1" applyAlignment="1">
      <alignment horizontal="center"/>
    </xf>
    <xf numFmtId="3" fontId="5" fillId="0" borderId="16" xfId="50" applyNumberFormat="1" applyFont="1" applyBorder="1" applyAlignment="1">
      <alignment horizontal="center"/>
    </xf>
    <xf numFmtId="3" fontId="5" fillId="0" borderId="14" xfId="50" applyNumberFormat="1" applyFont="1" applyBorder="1" applyAlignment="1">
      <alignment horizontal="center"/>
    </xf>
    <xf numFmtId="3" fontId="51" fillId="0" borderId="16" xfId="50" applyNumberFormat="1" applyFont="1" applyBorder="1" applyAlignment="1">
      <alignment horizontal="center"/>
    </xf>
    <xf numFmtId="0" fontId="5" fillId="0" borderId="114" xfId="50" applyFont="1" applyBorder="1"/>
    <xf numFmtId="0" fontId="5" fillId="0" borderId="109" xfId="50" applyFont="1" applyBorder="1"/>
    <xf numFmtId="0" fontId="4" fillId="0" borderId="109" xfId="50" applyFont="1" applyBorder="1"/>
    <xf numFmtId="3" fontId="4" fillId="0" borderId="110" xfId="50" applyNumberFormat="1" applyFont="1" applyBorder="1" applyAlignment="1">
      <alignment horizontal="center"/>
    </xf>
    <xf numFmtId="3" fontId="51" fillId="0" borderId="24" xfId="50" applyNumberFormat="1" applyFont="1" applyBorder="1" applyAlignment="1">
      <alignment horizontal="center"/>
    </xf>
    <xf numFmtId="3" fontId="51" fillId="0" borderId="102" xfId="50" applyNumberFormat="1" applyFont="1" applyBorder="1" applyAlignment="1">
      <alignment horizontal="center"/>
    </xf>
    <xf numFmtId="3" fontId="51" fillId="0" borderId="114" xfId="50" applyNumberFormat="1" applyFont="1" applyBorder="1" applyAlignment="1">
      <alignment horizontal="center"/>
    </xf>
    <xf numFmtId="3" fontId="51" fillId="0" borderId="115" xfId="50" applyNumberFormat="1" applyFont="1" applyBorder="1" applyAlignment="1">
      <alignment horizontal="center"/>
    </xf>
    <xf numFmtId="0" fontId="5" fillId="0" borderId="0" xfId="0" applyFont="1" applyBorder="1" applyAlignment="1"/>
    <xf numFmtId="0" fontId="48" fillId="0" borderId="26" xfId="16" applyNumberFormat="1" applyFont="1" applyBorder="1" applyAlignment="1" applyProtection="1">
      <alignment horizontal="left" vertical="center" indent="1"/>
    </xf>
    <xf numFmtId="166" fontId="5" fillId="0" borderId="26" xfId="16" applyNumberFormat="1" applyFont="1" applyFill="1" applyBorder="1" applyAlignment="1" applyProtection="1">
      <alignment horizontal="left" vertical="center" indent="1"/>
    </xf>
    <xf numFmtId="166" fontId="48" fillId="0" borderId="26" xfId="16" applyNumberFormat="1" applyFont="1" applyBorder="1" applyAlignment="1" applyProtection="1">
      <alignment horizontal="left" vertical="center"/>
    </xf>
    <xf numFmtId="0" fontId="5" fillId="0" borderId="0" xfId="37" applyFont="1" applyAlignment="1" applyProtection="1">
      <alignment horizontal="left"/>
    </xf>
    <xf numFmtId="0" fontId="5" fillId="0" borderId="0" xfId="37" applyFont="1" applyProtection="1"/>
    <xf numFmtId="49" fontId="5" fillId="0" borderId="0" xfId="37" applyNumberFormat="1" applyFont="1" applyFill="1" applyAlignment="1" applyProtection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49" fontId="5" fillId="0" borderId="116" xfId="0" applyNumberFormat="1" applyFont="1" applyBorder="1" applyAlignment="1"/>
    <xf numFmtId="0" fontId="48" fillId="0" borderId="73" xfId="0" applyFont="1" applyBorder="1" applyAlignment="1" applyProtection="1">
      <alignment horizontal="left" vertical="center" wrapText="1"/>
    </xf>
    <xf numFmtId="0" fontId="8" fillId="0" borderId="7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8" fillId="0" borderId="71" xfId="0" applyFont="1" applyBorder="1" applyAlignment="1" applyProtection="1">
      <alignment horizontal="left" vertical="center" wrapText="1"/>
    </xf>
    <xf numFmtId="0" fontId="8" fillId="0" borderId="71" xfId="0" applyFont="1" applyBorder="1" applyAlignment="1" applyProtection="1">
      <alignment horizontal="left" vertical="center" wrapText="1"/>
    </xf>
    <xf numFmtId="0" fontId="5" fillId="0" borderId="72" xfId="0" applyFont="1" applyBorder="1" applyAlignment="1">
      <alignment horizontal="center"/>
    </xf>
    <xf numFmtId="0" fontId="4" fillId="0" borderId="117" xfId="0" applyFont="1" applyBorder="1" applyAlignment="1"/>
    <xf numFmtId="0" fontId="4" fillId="0" borderId="118" xfId="0" applyFont="1" applyBorder="1" applyAlignment="1"/>
    <xf numFmtId="0" fontId="4" fillId="0" borderId="87" xfId="0" applyFont="1" applyBorder="1" applyAlignment="1"/>
    <xf numFmtId="0" fontId="4" fillId="0" borderId="88" xfId="0" applyFont="1" applyBorder="1" applyAlignment="1">
      <alignment horizontal="center"/>
    </xf>
    <xf numFmtId="0" fontId="7" fillId="0" borderId="0" xfId="0" applyFont="1" applyBorder="1" applyAlignment="1"/>
    <xf numFmtId="49" fontId="6" fillId="0" borderId="0" xfId="37" applyNumberFormat="1" applyFont="1" applyFill="1" applyAlignment="1" applyProtection="1"/>
    <xf numFmtId="0" fontId="7" fillId="0" borderId="90" xfId="50" applyFont="1" applyBorder="1"/>
    <xf numFmtId="0" fontId="69" fillId="0" borderId="1" xfId="0" applyFont="1" applyFill="1" applyBorder="1" applyAlignment="1">
      <alignment horizontal="center" vertical="center" wrapText="1"/>
    </xf>
    <xf numFmtId="0" fontId="5" fillId="0" borderId="30" xfId="50" applyFont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5" fillId="0" borderId="1" xfId="50" applyFont="1" applyBorder="1" applyAlignment="1" applyProtection="1">
      <alignment horizontal="center"/>
      <protection locked="0"/>
    </xf>
    <xf numFmtId="0" fontId="5" fillId="0" borderId="15" xfId="50" applyFont="1" applyBorder="1"/>
    <xf numFmtId="0" fontId="5" fillId="0" borderId="1" xfId="50" applyNumberFormat="1" applyFont="1" applyBorder="1" applyAlignment="1" applyProtection="1">
      <alignment horizontal="center"/>
      <protection locked="0"/>
    </xf>
    <xf numFmtId="0" fontId="5" fillId="0" borderId="15" xfId="50" applyFont="1" applyBorder="1" applyAlignment="1">
      <alignment wrapText="1"/>
    </xf>
    <xf numFmtId="0" fontId="5" fillId="0" borderId="14" xfId="50" applyFont="1" applyBorder="1"/>
    <xf numFmtId="3" fontId="5" fillId="0" borderId="1" xfId="50" applyNumberFormat="1" applyFont="1" applyBorder="1" applyAlignment="1" applyProtection="1">
      <alignment horizontal="center"/>
      <protection locked="0"/>
    </xf>
    <xf numFmtId="0" fontId="5" fillId="0" borderId="110" xfId="50" applyFont="1" applyBorder="1"/>
    <xf numFmtId="0" fontId="4" fillId="0" borderId="102" xfId="50" applyFont="1" applyBorder="1"/>
    <xf numFmtId="3" fontId="4" fillId="0" borderId="1" xfId="50" applyNumberFormat="1" applyFont="1" applyBorder="1" applyAlignment="1">
      <alignment horizontal="center"/>
    </xf>
    <xf numFmtId="0" fontId="69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49" fontId="5" fillId="0" borderId="119" xfId="0" applyNumberFormat="1" applyFont="1" applyBorder="1" applyAlignment="1"/>
    <xf numFmtId="0" fontId="5" fillId="0" borderId="1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49" fontId="33" fillId="0" borderId="26" xfId="12" applyNumberFormat="1" applyFont="1" applyFill="1" applyBorder="1" applyAlignment="1" applyProtection="1">
      <alignment horizontal="left" vertical="center" indent="1"/>
      <protection locked="0"/>
    </xf>
    <xf numFmtId="49" fontId="33" fillId="0" borderId="27" xfId="12" applyNumberFormat="1" applyFont="1" applyFill="1" applyBorder="1" applyAlignment="1" applyProtection="1">
      <alignment horizontal="left" vertical="center" wrapText="1" indent="1"/>
      <protection locked="0"/>
    </xf>
    <xf numFmtId="49" fontId="33" fillId="0" borderId="28" xfId="12" applyNumberFormat="1" applyFont="1" applyFill="1" applyBorder="1" applyAlignment="1" applyProtection="1">
      <alignment horizontal="left" vertical="center" wrapText="1" indent="1"/>
      <protection locked="0"/>
    </xf>
    <xf numFmtId="0" fontId="80" fillId="0" borderId="1" xfId="0" applyFont="1" applyFill="1" applyBorder="1" applyAlignment="1" applyProtection="1">
      <alignment horizontal="left" vertical="center" wrapText="1"/>
      <protection locked="0"/>
    </xf>
    <xf numFmtId="2" fontId="23" fillId="0" borderId="1" xfId="0" applyNumberFormat="1" applyFont="1" applyFill="1" applyBorder="1" applyAlignment="1" applyProtection="1">
      <alignment horizontal="left" vertical="center" wrapText="1"/>
    </xf>
    <xf numFmtId="0" fontId="80" fillId="0" borderId="1" xfId="0" applyFont="1" applyBorder="1" applyProtection="1"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81" fillId="0" borderId="1" xfId="0" applyFont="1" applyBorder="1" applyProtection="1"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81" fillId="0" borderId="1" xfId="0" applyFont="1" applyFill="1" applyBorder="1" applyAlignment="1" applyProtection="1">
      <alignment horizontal="left" vertical="center" wrapText="1"/>
      <protection locked="0"/>
    </xf>
    <xf numFmtId="0" fontId="82" fillId="0" borderId="1" xfId="0" applyFont="1" applyFill="1" applyBorder="1" applyAlignment="1" applyProtection="1">
      <alignment horizontal="left" vertical="center" wrapText="1"/>
      <protection locked="0"/>
    </xf>
    <xf numFmtId="3" fontId="83" fillId="0" borderId="1" xfId="0" applyNumberFormat="1" applyFont="1" applyBorder="1" applyAlignment="1" applyProtection="1">
      <alignment horizontal="center" vertical="center" wrapText="1"/>
      <protection locked="0"/>
    </xf>
    <xf numFmtId="3" fontId="83" fillId="3" borderId="1" xfId="0" applyNumberFormat="1" applyFont="1" applyFill="1" applyBorder="1" applyAlignment="1" applyProtection="1">
      <alignment horizontal="center" vertical="center" wrapText="1"/>
    </xf>
    <xf numFmtId="3" fontId="83" fillId="4" borderId="1" xfId="0" applyNumberFormat="1" applyFont="1" applyFill="1" applyBorder="1" applyProtection="1"/>
    <xf numFmtId="0" fontId="5" fillId="0" borderId="16" xfId="0" applyFont="1" applyBorder="1" applyAlignment="1" applyProtection="1">
      <alignment horizontal="center" vertical="center" wrapText="1"/>
      <protection locked="0"/>
    </xf>
    <xf numFmtId="0" fontId="80" fillId="9" borderId="1" xfId="0" applyFont="1" applyFill="1" applyBorder="1" applyAlignment="1" applyProtection="1">
      <alignment horizontal="left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3" fillId="24" borderId="1" xfId="0" applyFont="1" applyFill="1" applyBorder="1" applyAlignment="1" applyProtection="1">
      <alignment horizontal="center" vertical="center" wrapText="1"/>
    </xf>
    <xf numFmtId="0" fontId="80" fillId="9" borderId="1" xfId="0" applyFont="1" applyFill="1" applyBorder="1" applyProtection="1">
      <protection locked="0"/>
    </xf>
    <xf numFmtId="3" fontId="23" fillId="9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24" borderId="1" xfId="0" applyNumberFormat="1" applyFont="1" applyFill="1" applyBorder="1" applyAlignment="1" applyProtection="1">
      <alignment horizontal="center" vertical="center" wrapText="1"/>
    </xf>
    <xf numFmtId="3" fontId="23" fillId="8" borderId="1" xfId="0" applyNumberFormat="1" applyFont="1" applyFill="1" applyBorder="1" applyProtection="1"/>
    <xf numFmtId="0" fontId="23" fillId="9" borderId="1" xfId="0" applyFont="1" applyFill="1" applyBorder="1" applyProtection="1">
      <protection locked="0"/>
    </xf>
    <xf numFmtId="0" fontId="81" fillId="9" borderId="1" xfId="0" applyFont="1" applyFill="1" applyBorder="1" applyProtection="1"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23" fillId="8" borderId="1" xfId="0" applyFont="1" applyFill="1" applyBorder="1" applyProtection="1"/>
    <xf numFmtId="0" fontId="10" fillId="9" borderId="0" xfId="3" applyFont="1" applyFill="1" applyProtection="1"/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80" fillId="0" borderId="1" xfId="0" applyFont="1" applyFill="1" applyBorder="1" applyProtection="1">
      <protection locked="0"/>
    </xf>
    <xf numFmtId="0" fontId="51" fillId="0" borderId="101" xfId="0" applyFont="1" applyFill="1" applyBorder="1" applyAlignment="1" applyProtection="1">
      <alignment horizontal="left" vertical="center" wrapText="1"/>
    </xf>
    <xf numFmtId="0" fontId="10" fillId="0" borderId="1" xfId="3" applyFont="1" applyBorder="1" applyProtection="1"/>
    <xf numFmtId="0" fontId="51" fillId="0" borderId="11" xfId="0" applyFont="1" applyBorder="1" applyAlignment="1" applyProtection="1">
      <alignment horizontal="center" vertical="center" wrapText="1"/>
      <protection locked="0"/>
    </xf>
    <xf numFmtId="0" fontId="51" fillId="0" borderId="96" xfId="0" applyFont="1" applyFill="1" applyBorder="1" applyAlignment="1" applyProtection="1">
      <alignment horizontal="left" vertical="center" wrapText="1"/>
    </xf>
    <xf numFmtId="0" fontId="8" fillId="0" borderId="0" xfId="3" applyFont="1" applyAlignment="1" applyProtection="1">
      <alignment horizontal="center" vertical="center" wrapText="1"/>
    </xf>
    <xf numFmtId="0" fontId="8" fillId="0" borderId="0" xfId="3" applyFont="1" applyProtection="1"/>
    <xf numFmtId="3" fontId="8" fillId="0" borderId="0" xfId="3" applyNumberFormat="1" applyFont="1" applyAlignment="1" applyProtection="1">
      <alignment horizontal="center" vertical="center" wrapText="1"/>
    </xf>
    <xf numFmtId="3" fontId="6" fillId="0" borderId="0" xfId="3" applyNumberFormat="1" applyFont="1" applyAlignment="1" applyProtection="1">
      <alignment horizontal="center" vertical="center" wrapText="1"/>
    </xf>
    <xf numFmtId="3" fontId="8" fillId="0" borderId="0" xfId="3" applyNumberFormat="1" applyFont="1" applyAlignment="1" applyProtection="1">
      <alignment wrapText="1"/>
    </xf>
    <xf numFmtId="3" fontId="6" fillId="0" borderId="0" xfId="3" applyNumberFormat="1" applyFont="1" applyAlignment="1" applyProtection="1">
      <alignment wrapText="1"/>
    </xf>
    <xf numFmtId="0" fontId="5" fillId="0" borderId="0" xfId="3" applyFont="1" applyAlignment="1" applyProtection="1">
      <alignment horizontal="left" wrapText="1"/>
    </xf>
    <xf numFmtId="0" fontId="8" fillId="0" borderId="0" xfId="3" applyFont="1" applyAlignment="1" applyProtection="1">
      <alignment horizontal="left" wrapText="1"/>
    </xf>
    <xf numFmtId="0" fontId="8" fillId="0" borderId="0" xfId="3" applyFont="1" applyAlignment="1" applyProtection="1">
      <alignment wrapText="1"/>
    </xf>
    <xf numFmtId="0" fontId="25" fillId="0" borderId="1" xfId="3" applyFont="1" applyBorder="1" applyAlignment="1" applyProtection="1">
      <alignment vertical="center" wrapText="1"/>
      <protection locked="0"/>
    </xf>
    <xf numFmtId="0" fontId="80" fillId="0" borderId="1" xfId="3" applyFont="1" applyBorder="1" applyAlignment="1" applyProtection="1">
      <alignment horizontal="center" vertical="center" wrapText="1"/>
      <protection locked="0"/>
    </xf>
    <xf numFmtId="0" fontId="80" fillId="0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3" applyFont="1" applyBorder="1" applyAlignment="1" applyProtection="1">
      <alignment horizontal="left" vertical="center" wrapText="1"/>
      <protection locked="0"/>
    </xf>
    <xf numFmtId="0" fontId="80" fillId="0" borderId="1" xfId="0" applyFont="1" applyBorder="1" applyAlignment="1" applyProtection="1">
      <alignment horizontal="center" vertical="center" wrapText="1"/>
      <protection locked="0"/>
    </xf>
    <xf numFmtId="3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left" vertical="center" wrapText="1"/>
    </xf>
    <xf numFmtId="0" fontId="81" fillId="0" borderId="1" xfId="0" applyFont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</xf>
    <xf numFmtId="0" fontId="81" fillId="0" borderId="1" xfId="0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center" wrapText="1"/>
      <protection locked="0"/>
    </xf>
    <xf numFmtId="3" fontId="8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25" borderId="1" xfId="0" applyFont="1" applyFill="1" applyBorder="1" applyAlignment="1" applyProtection="1">
      <alignment horizontal="left" wrapText="1"/>
    </xf>
    <xf numFmtId="0" fontId="5" fillId="25" borderId="1" xfId="0" applyFont="1" applyFill="1" applyBorder="1" applyAlignment="1" applyProtection="1">
      <alignment horizontal="center" vertical="center" wrapText="1"/>
      <protection locked="0"/>
    </xf>
    <xf numFmtId="0" fontId="48" fillId="25" borderId="1" xfId="0" applyFont="1" applyFill="1" applyBorder="1" applyAlignment="1" applyProtection="1">
      <alignment horizontal="center" vertical="center" wrapText="1"/>
      <protection locked="0"/>
    </xf>
    <xf numFmtId="0" fontId="48" fillId="25" borderId="1" xfId="0" applyFont="1" applyFill="1" applyBorder="1" applyAlignment="1" applyProtection="1">
      <alignment horizontal="center" wrapText="1"/>
      <protection locked="0"/>
    </xf>
    <xf numFmtId="3" fontId="5" fillId="25" borderId="1" xfId="3" applyNumberFormat="1" applyFont="1" applyFill="1" applyBorder="1" applyAlignment="1" applyProtection="1">
      <alignment horizontal="center" vertical="center" wrapText="1"/>
    </xf>
    <xf numFmtId="0" fontId="5" fillId="25" borderId="1" xfId="0" applyFont="1" applyFill="1" applyBorder="1" applyAlignment="1" applyProtection="1">
      <alignment horizontal="center"/>
      <protection locked="0"/>
    </xf>
    <xf numFmtId="0" fontId="26" fillId="3" borderId="1" xfId="9" applyFont="1" applyFill="1" applyBorder="1" applyAlignment="1" applyProtection="1">
      <alignment horizontal="right"/>
      <protection locked="0"/>
    </xf>
    <xf numFmtId="0" fontId="80" fillId="0" borderId="1" xfId="9" applyFont="1" applyBorder="1" applyProtection="1">
      <protection locked="0"/>
    </xf>
    <xf numFmtId="0" fontId="23" fillId="0" borderId="12" xfId="9" applyFont="1" applyFill="1" applyBorder="1" applyAlignment="1" applyProtection="1">
      <alignment horizontal="right"/>
      <protection locked="0"/>
    </xf>
    <xf numFmtId="0" fontId="81" fillId="0" borderId="1" xfId="9" applyFont="1" applyFill="1" applyBorder="1" applyAlignment="1" applyProtection="1">
      <alignment horizontal="right"/>
      <protection locked="0"/>
    </xf>
    <xf numFmtId="0" fontId="80" fillId="0" borderId="1" xfId="9" applyFont="1" applyFill="1" applyBorder="1" applyAlignment="1" applyProtection="1">
      <alignment horizontal="right"/>
      <protection locked="0"/>
    </xf>
    <xf numFmtId="0" fontId="81" fillId="0" borderId="1" xfId="9" applyFont="1" applyBorder="1" applyAlignment="1" applyProtection="1">
      <alignment wrapText="1"/>
      <protection locked="0"/>
    </xf>
    <xf numFmtId="0" fontId="3" fillId="2" borderId="0" xfId="2" applyFill="1" applyAlignment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19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right"/>
    </xf>
    <xf numFmtId="0" fontId="40" fillId="0" borderId="36" xfId="13" applyAlignment="1">
      <alignment vertical="center" wrapText="1"/>
    </xf>
    <xf numFmtId="0" fontId="84" fillId="2" borderId="120" xfId="0" applyFont="1" applyFill="1" applyBorder="1" applyAlignment="1">
      <alignment horizontal="left" vertical="center" wrapText="1"/>
    </xf>
    <xf numFmtId="0" fontId="84" fillId="2" borderId="121" xfId="0" applyFont="1" applyFill="1" applyBorder="1" applyAlignment="1">
      <alignment horizontal="left" vertical="center" wrapText="1"/>
    </xf>
    <xf numFmtId="0" fontId="5" fillId="2" borderId="122" xfId="0" applyFont="1" applyFill="1" applyBorder="1"/>
    <xf numFmtId="0" fontId="5" fillId="2" borderId="123" xfId="0" applyFont="1" applyFill="1" applyBorder="1"/>
    <xf numFmtId="0" fontId="40" fillId="0" borderId="36" xfId="13" applyProtection="1">
      <protection locked="0"/>
    </xf>
    <xf numFmtId="0" fontId="40" fillId="0" borderId="124" xfId="13" applyBorder="1" applyProtection="1">
      <protection locked="0"/>
    </xf>
    <xf numFmtId="0" fontId="85" fillId="0" borderId="121" xfId="13" applyFont="1" applyBorder="1"/>
    <xf numFmtId="0" fontId="85" fillId="0" borderId="36" xfId="13" applyFont="1"/>
    <xf numFmtId="0" fontId="5" fillId="0" borderId="15" xfId="0" applyFont="1" applyFill="1" applyBorder="1" applyAlignment="1" applyProtection="1">
      <alignment vertical="center" wrapText="1"/>
    </xf>
    <xf numFmtId="0" fontId="26" fillId="0" borderId="1" xfId="3" applyFont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2" borderId="114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87" fillId="5" borderId="26" xfId="15" applyNumberFormat="1" applyFont="1" applyFill="1" applyBorder="1" applyProtection="1">
      <alignment vertical="center"/>
    </xf>
    <xf numFmtId="165" fontId="87" fillId="5" borderId="28" xfId="15" applyNumberFormat="1" applyFont="1" applyFill="1" applyBorder="1" applyAlignment="1" applyProtection="1">
      <alignment horizontal="right" vertical="center"/>
    </xf>
    <xf numFmtId="0" fontId="41" fillId="0" borderId="0" xfId="36" applyFont="1" applyFill="1" applyAlignment="1">
      <alignment horizontal="center"/>
    </xf>
    <xf numFmtId="0" fontId="41" fillId="0" borderId="0" xfId="32" applyFont="1" applyFill="1" applyAlignment="1">
      <alignment horizontal="center"/>
    </xf>
    <xf numFmtId="0" fontId="41" fillId="0" borderId="0" xfId="36" applyFont="1" applyFill="1"/>
    <xf numFmtId="4" fontId="0" fillId="0" borderId="0" xfId="0" applyNumberFormat="1"/>
    <xf numFmtId="0" fontId="88" fillId="0" borderId="0" xfId="36" applyFont="1" applyFill="1" applyBorder="1"/>
    <xf numFmtId="0" fontId="41" fillId="0" borderId="0" xfId="32" applyFont="1" applyBorder="1"/>
    <xf numFmtId="0" fontId="41" fillId="0" borderId="0" xfId="32" applyFont="1"/>
    <xf numFmtId="0" fontId="41" fillId="0" borderId="0" xfId="36" applyFont="1"/>
    <xf numFmtId="0" fontId="41" fillId="0" borderId="18" xfId="36" applyFont="1" applyFill="1" applyBorder="1" applyAlignment="1">
      <alignment horizontal="center" vertical="center" wrapText="1"/>
    </xf>
    <xf numFmtId="0" fontId="89" fillId="0" borderId="18" xfId="36" applyFont="1" applyBorder="1" applyAlignment="1">
      <alignment horizontal="center" vertical="center" wrapText="1"/>
    </xf>
    <xf numFmtId="0" fontId="89" fillId="0" borderId="14" xfId="36" applyFont="1" applyBorder="1" applyAlignment="1">
      <alignment horizontal="center" vertical="center" wrapText="1"/>
    </xf>
    <xf numFmtId="0" fontId="41" fillId="0" borderId="29" xfId="36" applyFont="1" applyFill="1" applyBorder="1" applyAlignment="1">
      <alignment vertical="center"/>
    </xf>
    <xf numFmtId="0" fontId="41" fillId="0" borderId="21" xfId="36" applyFont="1" applyFill="1" applyBorder="1" applyAlignment="1">
      <alignment vertical="center" wrapText="1"/>
    </xf>
    <xf numFmtId="3" fontId="88" fillId="0" borderId="8" xfId="0" applyNumberFormat="1" applyFont="1" applyFill="1" applyBorder="1" applyAlignment="1">
      <alignment horizontal="center" vertical="center"/>
    </xf>
    <xf numFmtId="3" fontId="88" fillId="0" borderId="31" xfId="0" applyNumberFormat="1" applyFont="1" applyFill="1" applyBorder="1" applyAlignment="1">
      <alignment horizontal="center" vertical="center"/>
    </xf>
    <xf numFmtId="3" fontId="6" fillId="0" borderId="5" xfId="30" applyNumberFormat="1" applyFont="1" applyFill="1" applyBorder="1" applyAlignment="1">
      <alignment horizontal="center" vertical="center"/>
    </xf>
    <xf numFmtId="0" fontId="88" fillId="0" borderId="32" xfId="36" applyFont="1" applyFill="1" applyBorder="1" applyAlignment="1">
      <alignment horizontal="center" vertical="center"/>
    </xf>
    <xf numFmtId="0" fontId="57" fillId="0" borderId="1" xfId="36" applyFont="1" applyFill="1" applyBorder="1" applyAlignment="1" applyProtection="1">
      <alignment vertical="center" wrapText="1"/>
    </xf>
    <xf numFmtId="3" fontId="88" fillId="0" borderId="1" xfId="0" applyNumberFormat="1" applyFont="1" applyFill="1" applyBorder="1" applyAlignment="1">
      <alignment horizontal="center" vertical="center"/>
    </xf>
    <xf numFmtId="3" fontId="11" fillId="0" borderId="1" xfId="36" applyNumberFormat="1" applyFont="1" applyFill="1" applyBorder="1" applyAlignment="1">
      <alignment horizontal="center" vertical="center"/>
    </xf>
    <xf numFmtId="3" fontId="48" fillId="0" borderId="1" xfId="32" applyNumberFormat="1" applyFont="1" applyFill="1" applyBorder="1" applyAlignment="1" applyProtection="1">
      <alignment horizontal="center" vertical="center"/>
      <protection locked="0"/>
    </xf>
    <xf numFmtId="3" fontId="48" fillId="0" borderId="1" xfId="30" applyNumberFormat="1" applyFont="1" applyFill="1" applyBorder="1" applyAlignment="1">
      <alignment horizontal="center" vertical="center"/>
    </xf>
    <xf numFmtId="0" fontId="90" fillId="0" borderId="12" xfId="36" applyFont="1" applyFill="1" applyBorder="1" applyAlignment="1" applyProtection="1">
      <alignment horizontal="center" vertical="center"/>
      <protection locked="0"/>
    </xf>
    <xf numFmtId="3" fontId="48" fillId="0" borderId="11" xfId="30" applyNumberFormat="1" applyFont="1" applyFill="1" applyBorder="1" applyAlignment="1">
      <alignment horizontal="center" vertical="center"/>
    </xf>
    <xf numFmtId="0" fontId="41" fillId="0" borderId="1" xfId="36" applyFont="1" applyFill="1" applyBorder="1" applyAlignment="1">
      <alignment horizontal="left" vertical="center"/>
    </xf>
    <xf numFmtId="0" fontId="90" fillId="0" borderId="1" xfId="36" applyFont="1" applyFill="1" applyBorder="1" applyAlignment="1">
      <alignment horizontal="center" vertical="center" wrapText="1"/>
    </xf>
    <xf numFmtId="3" fontId="13" fillId="0" borderId="5" xfId="30" applyNumberFormat="1" applyFont="1" applyFill="1" applyBorder="1" applyAlignment="1">
      <alignment horizontal="center" vertical="center"/>
    </xf>
    <xf numFmtId="0" fontId="88" fillId="0" borderId="22" xfId="36" applyFont="1" applyFill="1" applyBorder="1" applyAlignment="1">
      <alignment horizontal="center" vertical="center"/>
    </xf>
    <xf numFmtId="0" fontId="41" fillId="0" borderId="1" xfId="36" applyFont="1" applyFill="1" applyBorder="1" applyAlignment="1" applyProtection="1">
      <alignment horizontal="center" vertical="center"/>
      <protection locked="0"/>
    </xf>
    <xf numFmtId="0" fontId="41" fillId="0" borderId="1" xfId="36" applyFont="1" applyFill="1" applyBorder="1" applyAlignment="1">
      <alignment horizontal="center" vertical="center"/>
    </xf>
    <xf numFmtId="3" fontId="48" fillId="0" borderId="1" xfId="32" applyNumberFormat="1" applyFont="1" applyFill="1" applyBorder="1" applyAlignment="1">
      <alignment horizontal="center" vertical="center"/>
    </xf>
    <xf numFmtId="0" fontId="90" fillId="0" borderId="12" xfId="36" applyFont="1" applyFill="1" applyBorder="1" applyAlignment="1">
      <alignment horizontal="center" vertical="center"/>
    </xf>
    <xf numFmtId="0" fontId="41" fillId="0" borderId="12" xfId="36" applyFont="1" applyFill="1" applyBorder="1" applyAlignment="1" applyProtection="1">
      <alignment horizontal="center" vertical="center"/>
      <protection locked="0"/>
    </xf>
    <xf numFmtId="0" fontId="41" fillId="0" borderId="22" xfId="36" applyFont="1" applyFill="1" applyBorder="1" applyAlignment="1">
      <alignment horizontal="center" vertical="center"/>
    </xf>
    <xf numFmtId="3" fontId="48" fillId="0" borderId="5" xfId="32" applyNumberFormat="1" applyFont="1" applyFill="1" applyBorder="1" applyAlignment="1">
      <alignment horizontal="center" vertical="center"/>
    </xf>
    <xf numFmtId="0" fontId="90" fillId="0" borderId="22" xfId="36" applyFont="1" applyFill="1" applyBorder="1" applyAlignment="1">
      <alignment horizontal="center" vertical="center"/>
    </xf>
    <xf numFmtId="0" fontId="41" fillId="0" borderId="15" xfId="36" applyFont="1" applyBorder="1" applyAlignment="1"/>
    <xf numFmtId="0" fontId="41" fillId="0" borderId="12" xfId="36" applyFont="1" applyBorder="1" applyAlignment="1"/>
    <xf numFmtId="0" fontId="88" fillId="0" borderId="1" xfId="36" applyFont="1" applyFill="1" applyBorder="1" applyAlignment="1">
      <alignment horizontal="center" vertical="center"/>
    </xf>
    <xf numFmtId="0" fontId="41" fillId="0" borderId="12" xfId="36" applyFont="1" applyFill="1" applyBorder="1" applyAlignment="1">
      <alignment horizontal="center" wrapText="1"/>
    </xf>
    <xf numFmtId="0" fontId="41" fillId="0" borderId="1" xfId="36" applyFont="1" applyFill="1" applyBorder="1" applyAlignment="1">
      <alignment horizontal="center" wrapText="1"/>
    </xf>
    <xf numFmtId="3" fontId="48" fillId="0" borderId="1" xfId="32" applyNumberFormat="1" applyFont="1" applyFill="1" applyBorder="1" applyAlignment="1">
      <alignment horizontal="center" wrapText="1"/>
    </xf>
    <xf numFmtId="0" fontId="41" fillId="0" borderId="1" xfId="36" applyFont="1" applyBorder="1" applyAlignment="1">
      <alignment wrapText="1"/>
    </xf>
    <xf numFmtId="0" fontId="41" fillId="0" borderId="1" xfId="36" applyFont="1" applyFill="1" applyBorder="1" applyAlignment="1">
      <alignment horizontal="center"/>
    </xf>
    <xf numFmtId="0" fontId="41" fillId="0" borderId="12" xfId="36" applyFont="1" applyFill="1" applyBorder="1" applyAlignment="1">
      <alignment horizontal="center"/>
    </xf>
    <xf numFmtId="3" fontId="48" fillId="0" borderId="1" xfId="32" applyNumberFormat="1" applyFont="1" applyFill="1" applyBorder="1" applyAlignment="1">
      <alignment horizontal="center"/>
    </xf>
    <xf numFmtId="0" fontId="41" fillId="0" borderId="17" xfId="36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/>
    </xf>
    <xf numFmtId="3" fontId="20" fillId="0" borderId="1" xfId="30" applyNumberFormat="1" applyFont="1" applyFill="1" applyBorder="1" applyAlignment="1">
      <alignment horizontal="center" vertical="center"/>
    </xf>
    <xf numFmtId="0" fontId="92" fillId="0" borderId="0" xfId="0" applyFont="1"/>
    <xf numFmtId="0" fontId="93" fillId="0" borderId="0" xfId="0" applyFont="1"/>
    <xf numFmtId="49" fontId="44" fillId="5" borderId="1" xfId="15" applyNumberFormat="1" applyFont="1" applyFill="1" applyBorder="1" applyAlignment="1" applyProtection="1"/>
    <xf numFmtId="165" fontId="44" fillId="5" borderId="1" xfId="15" applyNumberFormat="1" applyFont="1" applyFill="1" applyBorder="1" applyAlignment="1" applyProtection="1"/>
    <xf numFmtId="0" fontId="11" fillId="9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41" fillId="0" borderId="6" xfId="36" applyFont="1" applyFill="1" applyBorder="1" applyAlignment="1">
      <alignment horizontal="center" vertical="center" wrapText="1"/>
    </xf>
    <xf numFmtId="165" fontId="64" fillId="5" borderId="26" xfId="49" applyNumberFormat="1" applyFont="1" applyFill="1" applyBorder="1" applyProtection="1">
      <alignment vertical="center"/>
      <protection hidden="1"/>
    </xf>
    <xf numFmtId="165" fontId="64" fillId="5" borderId="28" xfId="49" applyNumberFormat="1" applyFont="1" applyFill="1" applyBorder="1" applyAlignment="1" applyProtection="1">
      <alignment horizontal="right" vertical="center"/>
      <protection hidden="1"/>
    </xf>
    <xf numFmtId="166" fontId="50" fillId="0" borderId="27" xfId="46" applyNumberFormat="1" applyFont="1" applyFill="1" applyBorder="1" applyAlignment="1" applyProtection="1">
      <alignment horizontal="left" vertical="center" indent="1"/>
      <protection hidden="1"/>
    </xf>
    <xf numFmtId="166" fontId="48" fillId="0" borderId="26" xfId="46" applyNumberFormat="1" applyFont="1" applyBorder="1" applyAlignment="1" applyProtection="1">
      <alignment horizontal="left" vertical="center" indent="1"/>
      <protection hidden="1"/>
    </xf>
    <xf numFmtId="166" fontId="48" fillId="0" borderId="27" xfId="46" applyNumberFormat="1" applyFont="1" applyBorder="1" applyAlignment="1" applyProtection="1">
      <alignment horizontal="left" vertical="center" indent="1"/>
      <protection hidden="1"/>
    </xf>
    <xf numFmtId="166" fontId="50" fillId="0" borderId="27" xfId="46" applyNumberFormat="1" applyFont="1" applyBorder="1" applyAlignment="1" applyProtection="1">
      <alignment horizontal="left" vertical="center" indent="1"/>
      <protection hidden="1"/>
    </xf>
    <xf numFmtId="4" fontId="61" fillId="0" borderId="0" xfId="51" applyNumberFormat="1" applyFont="1" applyProtection="1">
      <protection hidden="1"/>
    </xf>
    <xf numFmtId="0" fontId="61" fillId="0" borderId="0" xfId="51" applyFont="1" applyProtection="1">
      <protection hidden="1"/>
    </xf>
    <xf numFmtId="166" fontId="50" fillId="0" borderId="28" xfId="46" applyNumberFormat="1" applyFont="1" applyFill="1" applyBorder="1" applyAlignment="1" applyProtection="1">
      <alignment horizontal="left" vertical="center" indent="1"/>
      <protection hidden="1"/>
    </xf>
    <xf numFmtId="166" fontId="13" fillId="0" borderId="28" xfId="46" applyNumberFormat="1" applyFont="1" applyFill="1" applyBorder="1" applyAlignment="1" applyProtection="1">
      <alignment horizontal="left" vertical="center"/>
      <protection hidden="1"/>
    </xf>
    <xf numFmtId="166" fontId="13" fillId="0" borderId="26" xfId="46" applyNumberFormat="1" applyFont="1" applyBorder="1" applyAlignment="1" applyProtection="1">
      <alignment horizontal="left" vertical="center"/>
      <protection hidden="1"/>
    </xf>
    <xf numFmtId="166" fontId="13" fillId="0" borderId="27" xfId="46" applyNumberFormat="1" applyFont="1" applyBorder="1" applyAlignment="1" applyProtection="1">
      <alignment horizontal="left" vertical="center"/>
      <protection hidden="1"/>
    </xf>
    <xf numFmtId="0" fontId="61" fillId="0" borderId="0" xfId="51" applyFont="1" applyFill="1" applyProtection="1">
      <protection hidden="1"/>
    </xf>
    <xf numFmtId="0" fontId="7" fillId="0" borderId="11" xfId="29" applyFont="1" applyFill="1" applyBorder="1" applyAlignment="1" applyProtection="1">
      <alignment horizontal="center" vertical="center"/>
      <protection hidden="1"/>
    </xf>
    <xf numFmtId="168" fontId="7" fillId="0" borderId="11" xfId="29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9" applyFont="1" applyFill="1" applyBorder="1" applyAlignment="1" applyProtection="1">
      <alignment horizontal="center" vertical="center" wrapText="1"/>
      <protection hidden="1"/>
    </xf>
    <xf numFmtId="0" fontId="7" fillId="0" borderId="11" xfId="29" applyFont="1" applyBorder="1" applyAlignment="1" applyProtection="1">
      <alignment horizontal="center" vertical="center"/>
      <protection hidden="1"/>
    </xf>
    <xf numFmtId="168" fontId="7" fillId="0" borderId="11" xfId="29" applyNumberFormat="1" applyFont="1" applyBorder="1" applyAlignment="1" applyProtection="1">
      <alignment horizontal="center" vertical="center" wrapText="1"/>
      <protection hidden="1"/>
    </xf>
    <xf numFmtId="0" fontId="7" fillId="0" borderId="11" xfId="29" applyFont="1" applyBorder="1" applyAlignment="1" applyProtection="1">
      <alignment horizontal="center" vertical="center" wrapText="1"/>
      <protection hidden="1"/>
    </xf>
    <xf numFmtId="0" fontId="7" fillId="0" borderId="30" xfId="29" applyFont="1" applyBorder="1" applyAlignment="1" applyProtection="1">
      <alignment horizontal="center" vertical="center" wrapText="1"/>
      <protection hidden="1"/>
    </xf>
    <xf numFmtId="0" fontId="4" fillId="0" borderId="1" xfId="29" applyFont="1" applyFill="1" applyBorder="1" applyProtection="1">
      <protection hidden="1"/>
    </xf>
    <xf numFmtId="3" fontId="4" fillId="0" borderId="1" xfId="29" applyNumberFormat="1" applyFont="1" applyFill="1" applyBorder="1" applyProtection="1">
      <protection hidden="1"/>
    </xf>
    <xf numFmtId="3" fontId="4" fillId="0" borderId="1" xfId="29" applyNumberFormat="1" applyFont="1" applyFill="1" applyBorder="1" applyAlignment="1" applyProtection="1">
      <alignment horizontal="right"/>
      <protection hidden="1"/>
    </xf>
    <xf numFmtId="0" fontId="4" fillId="26" borderId="1" xfId="29" applyFont="1" applyFill="1" applyBorder="1" applyProtection="1">
      <protection hidden="1"/>
    </xf>
    <xf numFmtId="3" fontId="4" fillId="26" borderId="1" xfId="29" applyNumberFormat="1" applyFont="1" applyFill="1" applyBorder="1" applyProtection="1">
      <protection hidden="1"/>
    </xf>
    <xf numFmtId="3" fontId="4" fillId="26" borderId="1" xfId="29" applyNumberFormat="1" applyFont="1" applyFill="1" applyBorder="1" applyAlignment="1" applyProtection="1">
      <alignment horizontal="right"/>
      <protection hidden="1"/>
    </xf>
    <xf numFmtId="0" fontId="4" fillId="26" borderId="15" xfId="29" applyFont="1" applyFill="1" applyBorder="1" applyProtection="1">
      <protection hidden="1"/>
    </xf>
    <xf numFmtId="49" fontId="17" fillId="0" borderId="1" xfId="41" applyNumberFormat="1" applyFont="1" applyBorder="1" applyAlignment="1" applyProtection="1">
      <protection hidden="1"/>
    </xf>
    <xf numFmtId="0" fontId="17" fillId="0" borderId="1" xfId="41" applyFont="1" applyBorder="1" applyProtection="1">
      <protection hidden="1"/>
    </xf>
    <xf numFmtId="0" fontId="5" fillId="0" borderId="1" xfId="29" applyFont="1" applyFill="1" applyBorder="1" applyProtection="1">
      <protection hidden="1"/>
    </xf>
    <xf numFmtId="3" fontId="5" fillId="0" borderId="1" xfId="29" applyNumberFormat="1" applyFont="1" applyFill="1" applyBorder="1" applyProtection="1">
      <protection hidden="1"/>
    </xf>
    <xf numFmtId="3" fontId="5" fillId="0" borderId="1" xfId="29" applyNumberFormat="1" applyFont="1" applyFill="1" applyBorder="1" applyAlignment="1" applyProtection="1">
      <alignment horizontal="right"/>
      <protection hidden="1"/>
    </xf>
    <xf numFmtId="3" fontId="4" fillId="0" borderId="1" xfId="37" applyNumberFormat="1" applyFont="1" applyFill="1" applyBorder="1" applyProtection="1">
      <protection hidden="1"/>
    </xf>
    <xf numFmtId="3" fontId="4" fillId="26" borderId="1" xfId="37" applyNumberFormat="1" applyFont="1" applyFill="1" applyBorder="1" applyProtection="1">
      <protection hidden="1"/>
    </xf>
    <xf numFmtId="3" fontId="4" fillId="27" borderId="1" xfId="37" applyNumberFormat="1" applyFont="1" applyFill="1" applyBorder="1" applyProtection="1">
      <protection hidden="1"/>
    </xf>
    <xf numFmtId="0" fontId="5" fillId="25" borderId="1" xfId="37" applyFont="1" applyFill="1" applyBorder="1" applyProtection="1">
      <protection hidden="1"/>
    </xf>
    <xf numFmtId="49" fontId="62" fillId="25" borderId="1" xfId="41" applyNumberFormat="1" applyFont="1" applyFill="1" applyBorder="1" applyAlignment="1" applyProtection="1">
      <protection hidden="1"/>
    </xf>
    <xf numFmtId="3" fontId="6" fillId="0" borderId="1" xfId="37" applyNumberFormat="1" applyFont="1" applyFill="1" applyBorder="1" applyProtection="1">
      <protection hidden="1"/>
    </xf>
    <xf numFmtId="3" fontId="6" fillId="25" borderId="1" xfId="37" applyNumberFormat="1" applyFont="1" applyFill="1" applyBorder="1" applyProtection="1">
      <protection hidden="1"/>
    </xf>
    <xf numFmtId="3" fontId="4" fillId="25" borderId="1" xfId="37" applyNumberFormat="1" applyFont="1" applyFill="1" applyBorder="1" applyProtection="1">
      <protection hidden="1"/>
    </xf>
    <xf numFmtId="3" fontId="4" fillId="25" borderId="1" xfId="29" applyNumberFormat="1" applyFont="1" applyFill="1" applyBorder="1" applyAlignment="1" applyProtection="1">
      <alignment horizontal="right"/>
      <protection hidden="1"/>
    </xf>
    <xf numFmtId="0" fontId="5" fillId="2" borderId="1" xfId="37" applyFont="1" applyFill="1" applyBorder="1" applyProtection="1">
      <protection hidden="1"/>
    </xf>
    <xf numFmtId="49" fontId="17" fillId="2" borderId="1" xfId="41" applyNumberFormat="1" applyFont="1" applyFill="1" applyBorder="1" applyAlignment="1" applyProtection="1">
      <protection hidden="1"/>
    </xf>
    <xf numFmtId="3" fontId="4" fillId="2" borderId="1" xfId="37" applyNumberFormat="1" applyFont="1" applyFill="1" applyBorder="1" applyProtection="1">
      <protection hidden="1"/>
    </xf>
    <xf numFmtId="0" fontId="5" fillId="0" borderId="1" xfId="37" applyFont="1" applyBorder="1" applyProtection="1">
      <protection hidden="1"/>
    </xf>
    <xf numFmtId="3" fontId="5" fillId="0" borderId="1" xfId="37" applyNumberFormat="1" applyFont="1" applyFill="1" applyBorder="1" applyProtection="1">
      <protection hidden="1"/>
    </xf>
    <xf numFmtId="3" fontId="5" fillId="2" borderId="1" xfId="37" applyNumberFormat="1" applyFont="1" applyFill="1" applyBorder="1" applyProtection="1">
      <protection hidden="1"/>
    </xf>
    <xf numFmtId="0" fontId="4" fillId="25" borderId="1" xfId="29" applyFont="1" applyFill="1" applyBorder="1" applyProtection="1">
      <protection hidden="1"/>
    </xf>
    <xf numFmtId="0" fontId="5" fillId="0" borderId="1" xfId="37" applyFont="1" applyFill="1" applyBorder="1" applyProtection="1">
      <protection hidden="1"/>
    </xf>
    <xf numFmtId="49" fontId="17" fillId="0" borderId="1" xfId="41" applyNumberFormat="1" applyFont="1" applyFill="1" applyBorder="1" applyAlignment="1" applyProtection="1">
      <protection hidden="1"/>
    </xf>
    <xf numFmtId="4" fontId="61" fillId="0" borderId="0" xfId="51" applyNumberFormat="1" applyFont="1" applyFill="1" applyProtection="1">
      <protection hidden="1"/>
    </xf>
    <xf numFmtId="0" fontId="4" fillId="0" borderId="1" xfId="37" applyFont="1" applyFill="1" applyBorder="1" applyProtection="1">
      <protection hidden="1"/>
    </xf>
    <xf numFmtId="0" fontId="4" fillId="25" borderId="1" xfId="37" applyFont="1" applyFill="1" applyBorder="1" applyProtection="1">
      <protection hidden="1"/>
    </xf>
    <xf numFmtId="49" fontId="5" fillId="0" borderId="1" xfId="41" applyNumberFormat="1" applyFont="1" applyBorder="1" applyAlignment="1" applyProtection="1">
      <protection hidden="1"/>
    </xf>
    <xf numFmtId="49" fontId="62" fillId="25" borderId="1" xfId="41" applyNumberFormat="1" applyFont="1" applyFill="1" applyBorder="1" applyAlignment="1" applyProtection="1">
      <alignment wrapText="1"/>
      <protection hidden="1"/>
    </xf>
    <xf numFmtId="49" fontId="17" fillId="0" borderId="1" xfId="41" applyNumberFormat="1" applyFont="1" applyFill="1" applyBorder="1" applyAlignment="1" applyProtection="1">
      <alignment wrapText="1"/>
      <protection hidden="1"/>
    </xf>
    <xf numFmtId="0" fontId="9" fillId="0" borderId="1" xfId="29" applyFont="1" applyFill="1" applyBorder="1" applyProtection="1">
      <protection hidden="1"/>
    </xf>
    <xf numFmtId="3" fontId="9" fillId="0" borderId="1" xfId="37" applyNumberFormat="1" applyFont="1" applyFill="1" applyBorder="1" applyProtection="1">
      <protection hidden="1"/>
    </xf>
    <xf numFmtId="3" fontId="0" fillId="0" borderId="1" xfId="29" applyNumberFormat="1" applyFont="1" applyFill="1" applyBorder="1" applyAlignment="1" applyProtection="1">
      <alignment horizontal="right"/>
      <protection hidden="1"/>
    </xf>
    <xf numFmtId="3" fontId="61" fillId="0" borderId="0" xfId="51" applyNumberFormat="1" applyFont="1" applyFill="1" applyProtection="1">
      <protection hidden="1"/>
    </xf>
    <xf numFmtId="0" fontId="95" fillId="25" borderId="1" xfId="37" applyFont="1" applyFill="1" applyBorder="1" applyProtection="1">
      <protection hidden="1"/>
    </xf>
    <xf numFmtId="0" fontId="4" fillId="0" borderId="1" xfId="29" applyFont="1" applyFill="1" applyBorder="1" applyProtection="1">
      <protection locked="0"/>
    </xf>
    <xf numFmtId="3" fontId="4" fillId="0" borderId="1" xfId="37" applyNumberFormat="1" applyFont="1" applyFill="1" applyBorder="1" applyProtection="1">
      <protection locked="0"/>
    </xf>
    <xf numFmtId="0" fontId="62" fillId="0" borderId="1" xfId="29" applyFont="1" applyFill="1" applyBorder="1" applyProtection="1">
      <protection locked="0"/>
    </xf>
    <xf numFmtId="0" fontId="4" fillId="25" borderId="1" xfId="29" applyFont="1" applyFill="1" applyBorder="1" applyProtection="1">
      <protection locked="0"/>
    </xf>
    <xf numFmtId="3" fontId="4" fillId="25" borderId="1" xfId="37" applyNumberFormat="1" applyFont="1" applyFill="1" applyBorder="1" applyProtection="1">
      <protection locked="0"/>
    </xf>
    <xf numFmtId="0" fontId="17" fillId="25" borderId="1" xfId="29" applyFont="1" applyFill="1" applyBorder="1" applyProtection="1">
      <protection locked="0"/>
    </xf>
    <xf numFmtId="4" fontId="96" fillId="0" borderId="0" xfId="51" applyNumberFormat="1" applyFont="1" applyProtection="1">
      <protection hidden="1"/>
    </xf>
    <xf numFmtId="0" fontId="96" fillId="0" borderId="0" xfId="51" applyFont="1" applyProtection="1">
      <protection hidden="1"/>
    </xf>
    <xf numFmtId="0" fontId="17" fillId="0" borderId="1" xfId="37" applyFont="1" applyFill="1" applyBorder="1" applyProtection="1">
      <protection hidden="1"/>
    </xf>
    <xf numFmtId="0" fontId="97" fillId="0" borderId="1" xfId="29" applyFont="1" applyFill="1" applyBorder="1" applyProtection="1">
      <protection locked="0"/>
    </xf>
    <xf numFmtId="3" fontId="97" fillId="0" borderId="1" xfId="37" applyNumberFormat="1" applyFont="1" applyFill="1" applyBorder="1" applyProtection="1">
      <protection locked="0"/>
    </xf>
    <xf numFmtId="3" fontId="17" fillId="0" borderId="1" xfId="29" applyNumberFormat="1" applyFont="1" applyFill="1" applyBorder="1" applyAlignment="1" applyProtection="1">
      <alignment horizontal="right"/>
      <protection hidden="1"/>
    </xf>
    <xf numFmtId="4" fontId="61" fillId="0" borderId="0" xfId="51" applyNumberFormat="1" applyFont="1" applyFill="1" applyBorder="1" applyProtection="1">
      <protection hidden="1"/>
    </xf>
    <xf numFmtId="0" fontId="61" fillId="0" borderId="0" xfId="51" applyFont="1" applyFill="1" applyBorder="1" applyProtection="1">
      <protection hidden="1"/>
    </xf>
    <xf numFmtId="0" fontId="5" fillId="0" borderId="1" xfId="37" applyFont="1" applyBorder="1" applyAlignment="1" applyProtection="1">
      <alignment horizontal="left"/>
      <protection hidden="1"/>
    </xf>
    <xf numFmtId="0" fontId="5" fillId="0" borderId="1" xfId="37" applyFont="1" applyFill="1" applyBorder="1" applyAlignment="1" applyProtection="1">
      <alignment horizontal="center" vertical="center" wrapText="1"/>
      <protection hidden="1"/>
    </xf>
    <xf numFmtId="49" fontId="17" fillId="0" borderId="1" xfId="41" applyNumberFormat="1" applyFont="1" applyFill="1" applyBorder="1" applyAlignment="1" applyProtection="1">
      <alignment horizontal="center" vertical="center"/>
      <protection hidden="1"/>
    </xf>
    <xf numFmtId="0" fontId="5" fillId="0" borderId="1" xfId="29" applyFont="1" applyFill="1" applyBorder="1" applyAlignment="1" applyProtection="1">
      <alignment horizontal="center" vertical="center"/>
      <protection hidden="1"/>
    </xf>
    <xf numFmtId="3" fontId="5" fillId="0" borderId="1" xfId="29" applyNumberFormat="1" applyFont="1" applyFill="1" applyBorder="1" applyAlignment="1" applyProtection="1">
      <alignment horizontal="center" vertical="center"/>
      <protection hidden="1"/>
    </xf>
    <xf numFmtId="0" fontId="5" fillId="0" borderId="1" xfId="29" applyFont="1" applyFill="1" applyBorder="1" applyAlignment="1" applyProtection="1">
      <alignment horizontal="right" vertical="center"/>
      <protection hidden="1"/>
    </xf>
    <xf numFmtId="4" fontId="61" fillId="0" borderId="0" xfId="51" applyNumberFormat="1" applyFont="1" applyFill="1" applyAlignment="1" applyProtection="1">
      <alignment horizontal="center" vertical="center"/>
      <protection hidden="1"/>
    </xf>
    <xf numFmtId="0" fontId="61" fillId="0" borderId="0" xfId="51" applyFont="1" applyFill="1" applyAlignment="1" applyProtection="1">
      <alignment horizontal="center" vertical="center"/>
      <protection hidden="1"/>
    </xf>
    <xf numFmtId="49" fontId="17" fillId="26" borderId="1" xfId="41" applyNumberFormat="1" applyFont="1" applyFill="1" applyBorder="1" applyAlignment="1" applyProtection="1">
      <protection hidden="1"/>
    </xf>
    <xf numFmtId="4" fontId="4" fillId="0" borderId="1" xfId="29" applyNumberFormat="1" applyFont="1" applyFill="1" applyBorder="1" applyProtection="1">
      <protection hidden="1"/>
    </xf>
    <xf numFmtId="4" fontId="4" fillId="26" borderId="1" xfId="29" applyNumberFormat="1" applyFont="1" applyFill="1" applyBorder="1" applyProtection="1">
      <protection hidden="1"/>
    </xf>
    <xf numFmtId="3" fontId="5" fillId="0" borderId="1" xfId="29" applyNumberFormat="1" applyFont="1" applyFill="1" applyBorder="1" applyAlignment="1" applyProtection="1">
      <protection hidden="1"/>
    </xf>
    <xf numFmtId="4" fontId="5" fillId="0" borderId="1" xfId="29" applyNumberFormat="1" applyFont="1" applyFill="1" applyBorder="1" applyAlignment="1" applyProtection="1">
      <alignment horizontal="right"/>
      <protection hidden="1"/>
    </xf>
    <xf numFmtId="49" fontId="17" fillId="0" borderId="1" xfId="41" applyNumberFormat="1" applyFont="1" applyBorder="1" applyAlignment="1" applyProtection="1">
      <alignment wrapText="1"/>
      <protection hidden="1"/>
    </xf>
    <xf numFmtId="49" fontId="62" fillId="26" borderId="1" xfId="41" applyNumberFormat="1" applyFont="1" applyFill="1" applyBorder="1" applyAlignment="1" applyProtection="1">
      <protection hidden="1"/>
    </xf>
    <xf numFmtId="3" fontId="4" fillId="27" borderId="1" xfId="29" applyNumberFormat="1" applyFont="1" applyFill="1" applyBorder="1" applyAlignment="1" applyProtection="1">
      <alignment horizontal="right"/>
      <protection hidden="1"/>
    </xf>
    <xf numFmtId="4" fontId="0" fillId="0" borderId="0" xfId="51" applyNumberFormat="1" applyFont="1" applyProtection="1">
      <protection hidden="1"/>
    </xf>
    <xf numFmtId="49" fontId="17" fillId="0" borderId="0" xfId="41" applyNumberFormat="1" applyFont="1" applyFill="1" applyBorder="1" applyAlignment="1" applyProtection="1">
      <protection hidden="1"/>
    </xf>
    <xf numFmtId="0" fontId="4" fillId="0" borderId="1" xfId="0" applyFont="1" applyFill="1" applyBorder="1" applyAlignment="1">
      <alignment horizontal="center" vertical="center"/>
    </xf>
    <xf numFmtId="165" fontId="64" fillId="5" borderId="26" xfId="48" applyNumberFormat="1" applyFont="1" applyFill="1" applyBorder="1" applyProtection="1">
      <alignment vertical="center"/>
    </xf>
    <xf numFmtId="165" fontId="64" fillId="5" borderId="28" xfId="48" applyNumberFormat="1" applyFont="1" applyFill="1" applyBorder="1" applyAlignment="1" applyProtection="1">
      <alignment horizontal="right" vertical="center"/>
    </xf>
    <xf numFmtId="166" fontId="48" fillId="0" borderId="26" xfId="16" applyNumberFormat="1" applyFont="1" applyBorder="1" applyAlignment="1" applyProtection="1">
      <alignment vertical="center"/>
    </xf>
    <xf numFmtId="166" fontId="48" fillId="0" borderId="27" xfId="16" applyNumberFormat="1" applyFont="1" applyBorder="1" applyAlignment="1" applyProtection="1">
      <alignment vertical="center"/>
    </xf>
    <xf numFmtId="0" fontId="8" fillId="0" borderId="0" xfId="31" applyFont="1"/>
    <xf numFmtId="3" fontId="8" fillId="0" borderId="0" xfId="31" applyNumberFormat="1" applyFont="1"/>
    <xf numFmtId="166" fontId="20" fillId="0" borderId="27" xfId="16" applyNumberFormat="1" applyFont="1" applyBorder="1" applyAlignment="1" applyProtection="1">
      <alignment horizontal="left" vertical="center" indent="1"/>
    </xf>
    <xf numFmtId="4" fontId="50" fillId="0" borderId="27" xfId="16" applyNumberFormat="1" applyFont="1" applyBorder="1" applyAlignment="1" applyProtection="1">
      <alignment horizontal="left" vertical="center" indent="1"/>
    </xf>
    <xf numFmtId="4" fontId="5" fillId="0" borderId="0" xfId="0" applyNumberFormat="1" applyFont="1"/>
    <xf numFmtId="166" fontId="48" fillId="0" borderId="27" xfId="16" applyNumberFormat="1" applyFont="1" applyBorder="1" applyAlignment="1" applyProtection="1">
      <alignment horizontal="left" vertical="center" indent="1"/>
    </xf>
    <xf numFmtId="166" fontId="20" fillId="0" borderId="27" xfId="16" applyNumberFormat="1" applyFont="1" applyBorder="1" applyAlignment="1" applyProtection="1">
      <alignment horizontal="left" vertical="center"/>
    </xf>
    <xf numFmtId="4" fontId="13" fillId="0" borderId="27" xfId="16" applyNumberFormat="1" applyFont="1" applyBorder="1" applyAlignment="1" applyProtection="1">
      <alignment horizontal="left" vertical="center"/>
    </xf>
    <xf numFmtId="0" fontId="4" fillId="0" borderId="0" xfId="31" applyFont="1" applyFill="1"/>
    <xf numFmtId="0" fontId="20" fillId="0" borderId="0" xfId="31" applyFont="1" applyFill="1"/>
    <xf numFmtId="4" fontId="4" fillId="0" borderId="0" xfId="31" applyNumberFormat="1" applyFont="1" applyFill="1"/>
    <xf numFmtId="0" fontId="5" fillId="5" borderId="15" xfId="31" applyFont="1" applyFill="1" applyBorder="1" applyAlignment="1">
      <alignment horizontal="center" vertical="center" wrapText="1"/>
    </xf>
    <xf numFmtId="0" fontId="5" fillId="5" borderId="1" xfId="31" applyFont="1" applyFill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3" fontId="5" fillId="0" borderId="1" xfId="31" applyNumberFormat="1" applyFont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 wrapText="1"/>
    </xf>
    <xf numFmtId="4" fontId="5" fillId="0" borderId="1" xfId="31" applyNumberFormat="1" applyFont="1" applyBorder="1" applyAlignment="1">
      <alignment horizontal="center" vertical="center" wrapText="1"/>
    </xf>
    <xf numFmtId="0" fontId="20" fillId="0" borderId="0" xfId="0" applyFont="1"/>
    <xf numFmtId="0" fontId="17" fillId="0" borderId="1" xfId="31" applyFont="1" applyBorder="1" applyAlignment="1">
      <alignment horizontal="center" vertical="center"/>
    </xf>
    <xf numFmtId="0" fontId="17" fillId="0" borderId="1" xfId="31" applyFont="1" applyBorder="1" applyAlignment="1">
      <alignment vertical="center" wrapText="1"/>
    </xf>
    <xf numFmtId="0" fontId="61" fillId="0" borderId="1" xfId="31" applyFont="1" applyBorder="1" applyAlignment="1">
      <alignment horizontal="center" vertical="center"/>
    </xf>
    <xf numFmtId="0" fontId="61" fillId="0" borderId="1" xfId="31" applyFont="1" applyBorder="1" applyAlignment="1">
      <alignment horizontal="center" vertical="center" wrapText="1"/>
    </xf>
    <xf numFmtId="0" fontId="48" fillId="0" borderId="1" xfId="31" applyFont="1" applyBorder="1" applyAlignment="1">
      <alignment horizontal="center" vertical="center"/>
    </xf>
    <xf numFmtId="3" fontId="48" fillId="0" borderId="1" xfId="31" applyNumberFormat="1" applyFont="1" applyBorder="1" applyAlignment="1">
      <alignment horizontal="center" vertical="center"/>
    </xf>
    <xf numFmtId="0" fontId="20" fillId="0" borderId="1" xfId="31" applyFont="1" applyBorder="1" applyAlignment="1">
      <alignment horizontal="center" vertical="center"/>
    </xf>
    <xf numFmtId="4" fontId="48" fillId="0" borderId="1" xfId="31" applyNumberFormat="1" applyFont="1" applyBorder="1" applyAlignment="1">
      <alignment horizontal="center" vertical="center"/>
    </xf>
    <xf numFmtId="0" fontId="98" fillId="0" borderId="1" xfId="31" applyFont="1" applyBorder="1" applyAlignment="1">
      <alignment horizontal="center" vertical="center"/>
    </xf>
    <xf numFmtId="0" fontId="98" fillId="0" borderId="1" xfId="31" applyFont="1" applyBorder="1" applyAlignment="1">
      <alignment vertical="center" wrapText="1"/>
    </xf>
    <xf numFmtId="0" fontId="99" fillId="0" borderId="1" xfId="31" applyFont="1" applyBorder="1" applyAlignment="1">
      <alignment horizontal="center" vertical="center"/>
    </xf>
    <xf numFmtId="4" fontId="99" fillId="0" borderId="1" xfId="31" applyNumberFormat="1" applyFont="1" applyBorder="1" applyAlignment="1">
      <alignment horizontal="center" vertical="center" wrapText="1"/>
    </xf>
    <xf numFmtId="0" fontId="100" fillId="0" borderId="1" xfId="31" applyFont="1" applyBorder="1" applyAlignment="1">
      <alignment horizontal="center" vertical="center"/>
    </xf>
    <xf numFmtId="3" fontId="101" fillId="0" borderId="1" xfId="31" applyNumberFormat="1" applyFont="1" applyBorder="1" applyAlignment="1">
      <alignment horizontal="center" vertical="center"/>
    </xf>
    <xf numFmtId="4" fontId="99" fillId="0" borderId="1" xfId="31" applyNumberFormat="1" applyFont="1" applyBorder="1" applyAlignment="1">
      <alignment horizontal="center" vertical="center"/>
    </xf>
    <xf numFmtId="0" fontId="99" fillId="0" borderId="0" xfId="0" applyFont="1"/>
    <xf numFmtId="4" fontId="99" fillId="0" borderId="0" xfId="0" applyNumberFormat="1" applyFont="1"/>
    <xf numFmtId="0" fontId="62" fillId="0" borderId="1" xfId="31" applyFont="1" applyBorder="1" applyAlignment="1">
      <alignment horizontal="center" vertical="center"/>
    </xf>
    <xf numFmtId="0" fontId="62" fillId="0" borderId="1" xfId="31" applyFont="1" applyBorder="1" applyAlignment="1">
      <alignment vertical="center" wrapText="1"/>
    </xf>
    <xf numFmtId="4" fontId="61" fillId="0" borderId="1" xfId="31" applyNumberFormat="1" applyFont="1" applyBorder="1" applyAlignment="1">
      <alignment horizontal="center" vertical="center" wrapText="1"/>
    </xf>
    <xf numFmtId="0" fontId="13" fillId="0" borderId="1" xfId="31" applyFont="1" applyBorder="1" applyAlignment="1">
      <alignment horizontal="center" vertical="center"/>
    </xf>
    <xf numFmtId="3" fontId="13" fillId="0" borderId="1" xfId="31" applyNumberFormat="1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102" fillId="0" borderId="0" xfId="0" applyFont="1"/>
    <xf numFmtId="4" fontId="102" fillId="0" borderId="0" xfId="0" applyNumberFormat="1" applyFont="1"/>
    <xf numFmtId="0" fontId="5" fillId="0" borderId="0" xfId="31" applyFont="1"/>
    <xf numFmtId="0" fontId="5" fillId="0" borderId="57" xfId="31" applyFont="1" applyBorder="1" applyAlignment="1">
      <alignment horizontal="center"/>
    </xf>
    <xf numFmtId="0" fontId="61" fillId="0" borderId="0" xfId="32" applyFont="1"/>
    <xf numFmtId="3" fontId="103" fillId="0" borderId="0" xfId="32" applyNumberFormat="1" applyFont="1"/>
    <xf numFmtId="3" fontId="78" fillId="0" borderId="0" xfId="0" applyNumberFormat="1" applyFont="1"/>
    <xf numFmtId="3" fontId="61" fillId="0" borderId="0" xfId="32" applyNumberFormat="1" applyFont="1"/>
    <xf numFmtId="0" fontId="20" fillId="0" borderId="0" xfId="31" applyFont="1"/>
    <xf numFmtId="4" fontId="5" fillId="0" borderId="0" xfId="31" applyNumberFormat="1" applyFont="1" applyBorder="1" applyAlignment="1">
      <alignment horizontal="center"/>
    </xf>
    <xf numFmtId="0" fontId="4" fillId="0" borderId="0" xfId="31" applyFont="1" applyAlignment="1">
      <alignment horizontal="right"/>
    </xf>
    <xf numFmtId="4" fontId="5" fillId="0" borderId="0" xfId="31" applyNumberFormat="1" applyFont="1"/>
    <xf numFmtId="0" fontId="103" fillId="0" borderId="0" xfId="32" applyFont="1"/>
    <xf numFmtId="4" fontId="61" fillId="0" borderId="0" xfId="32" applyNumberFormat="1" applyFont="1"/>
    <xf numFmtId="3" fontId="5" fillId="0" borderId="0" xfId="0" applyNumberFormat="1" applyFont="1"/>
    <xf numFmtId="0" fontId="22" fillId="0" borderId="1" xfId="0" applyFont="1" applyFill="1" applyBorder="1" applyAlignment="1" applyProtection="1">
      <alignment horizontal="left" vertical="center" wrapText="1"/>
      <protection locked="0"/>
    </xf>
    <xf numFmtId="3" fontId="48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8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5" fillId="0" borderId="1" xfId="0" applyFont="1" applyBorder="1" applyAlignment="1">
      <alignment horizontal="right" vertical="center" wrapText="1"/>
    </xf>
    <xf numFmtId="4" fontId="22" fillId="0" borderId="126" xfId="0" applyNumberFormat="1" applyFont="1" applyBorder="1" applyAlignment="1">
      <alignment vertical="center"/>
    </xf>
    <xf numFmtId="0" fontId="11" fillId="6" borderId="15" xfId="0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/>
    </xf>
    <xf numFmtId="0" fontId="11" fillId="0" borderId="12" xfId="0" applyFont="1" applyBorder="1"/>
    <xf numFmtId="0" fontId="11" fillId="0" borderId="15" xfId="0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22" fillId="0" borderId="91" xfId="0" applyNumberFormat="1" applyFont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0" fontId="11" fillId="6" borderId="14" xfId="0" applyFont="1" applyFill="1" applyBorder="1" applyAlignment="1">
      <alignment horizontal="right" vertical="center"/>
    </xf>
    <xf numFmtId="4" fontId="22" fillId="0" borderId="126" xfId="0" applyNumberFormat="1" applyFont="1" applyBorder="1" applyAlignment="1">
      <alignment horizontal="right" vertical="center"/>
    </xf>
    <xf numFmtId="4" fontId="11" fillId="10" borderId="15" xfId="0" applyNumberFormat="1" applyFont="1" applyFill="1" applyBorder="1" applyAlignment="1">
      <alignment horizontal="right" vertical="center" wrapText="1"/>
    </xf>
    <xf numFmtId="4" fontId="11" fillId="6" borderId="1" xfId="0" applyNumberFormat="1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11" borderId="15" xfId="0" applyFont="1" applyFill="1" applyBorder="1"/>
    <xf numFmtId="0" fontId="11" fillId="11" borderId="16" xfId="0" applyFont="1" applyFill="1" applyBorder="1" applyAlignment="1">
      <alignment vertical="center"/>
    </xf>
    <xf numFmtId="0" fontId="11" fillId="12" borderId="17" xfId="0" applyFont="1" applyFill="1" applyBorder="1" applyAlignment="1">
      <alignment vertical="center"/>
    </xf>
    <xf numFmtId="0" fontId="11" fillId="12" borderId="14" xfId="0" applyFont="1" applyFill="1" applyBorder="1" applyAlignment="1">
      <alignment horizontal="right" vertical="center"/>
    </xf>
    <xf numFmtId="4" fontId="22" fillId="11" borderId="126" xfId="0" applyNumberFormat="1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2" fontId="11" fillId="12" borderId="1" xfId="0" applyNumberFormat="1" applyFont="1" applyFill="1" applyBorder="1" applyAlignment="1">
      <alignment horizontal="right" vertical="center"/>
    </xf>
    <xf numFmtId="4" fontId="11" fillId="11" borderId="1" xfId="0" applyNumberFormat="1" applyFont="1" applyFill="1" applyBorder="1" applyAlignment="1">
      <alignment vertical="center"/>
    </xf>
    <xf numFmtId="4" fontId="11" fillId="12" borderId="1" xfId="0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right" vertical="center"/>
    </xf>
    <xf numFmtId="4" fontId="22" fillId="0" borderId="24" xfId="0" applyNumberFormat="1" applyFont="1" applyBorder="1" applyAlignment="1">
      <alignment vertical="center"/>
    </xf>
    <xf numFmtId="4" fontId="11" fillId="0" borderId="11" xfId="0" applyNumberFormat="1" applyFont="1" applyBorder="1"/>
    <xf numFmtId="0" fontId="11" fillId="6" borderId="1" xfId="0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/>
    </xf>
    <xf numFmtId="4" fontId="30" fillId="0" borderId="24" xfId="0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horizontal="right"/>
    </xf>
    <xf numFmtId="4" fontId="22" fillId="0" borderId="24" xfId="0" applyNumberFormat="1" applyFont="1" applyBorder="1"/>
    <xf numFmtId="0" fontId="5" fillId="0" borderId="0" xfId="0" applyFont="1" applyBorder="1" applyAlignment="1">
      <alignment horizontal="right"/>
    </xf>
    <xf numFmtId="0" fontId="25" fillId="11" borderId="1" xfId="0" applyFont="1" applyFill="1" applyBorder="1" applyAlignment="1">
      <alignment horizontal="center" vertical="center" wrapText="1"/>
    </xf>
    <xf numFmtId="4" fontId="25" fillId="11" borderId="1" xfId="0" applyNumberFormat="1" applyFont="1" applyFill="1" applyBorder="1"/>
    <xf numFmtId="0" fontId="104" fillId="0" borderId="1" xfId="0" applyFont="1" applyBorder="1" applyAlignment="1">
      <alignment vertical="top" wrapText="1"/>
    </xf>
    <xf numFmtId="4" fontId="104" fillId="0" borderId="1" xfId="0" applyNumberFormat="1" applyFont="1" applyBorder="1" applyAlignment="1">
      <alignment vertical="top"/>
    </xf>
    <xf numFmtId="0" fontId="11" fillId="22" borderId="15" xfId="0" applyFont="1" applyFill="1" applyBorder="1" applyAlignment="1">
      <alignment horizontal="left" wrapText="1"/>
    </xf>
    <xf numFmtId="0" fontId="11" fillId="22" borderId="12" xfId="0" applyFont="1" applyFill="1" applyBorder="1" applyAlignment="1">
      <alignment horizontal="left" wrapText="1"/>
    </xf>
    <xf numFmtId="0" fontId="11" fillId="8" borderId="15" xfId="0" applyFont="1" applyFill="1" applyBorder="1" applyAlignment="1">
      <alignment horizontal="left" wrapText="1"/>
    </xf>
    <xf numFmtId="0" fontId="11" fillId="8" borderId="1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4" fontId="30" fillId="0" borderId="1" xfId="0" applyNumberFormat="1" applyFont="1" applyBorder="1"/>
    <xf numFmtId="0" fontId="5" fillId="11" borderId="1" xfId="0" applyFont="1" applyFill="1" applyBorder="1" applyAlignment="1">
      <alignment wrapText="1"/>
    </xf>
    <xf numFmtId="4" fontId="30" fillId="0" borderId="1" xfId="0" applyNumberFormat="1" applyFont="1" applyFill="1" applyBorder="1"/>
    <xf numFmtId="4" fontId="8" fillId="0" borderId="0" xfId="0" applyNumberFormat="1" applyFont="1"/>
    <xf numFmtId="0" fontId="7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13" fillId="0" borderId="1" xfId="0" applyNumberFormat="1" applyFont="1" applyBorder="1"/>
    <xf numFmtId="3" fontId="11" fillId="0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3" fontId="22" fillId="0" borderId="103" xfId="0" quotePrefix="1" applyNumberFormat="1" applyFont="1" applyFill="1" applyBorder="1" applyAlignment="1">
      <alignment horizontal="left" vertical="center" wrapText="1"/>
    </xf>
    <xf numFmtId="3" fontId="22" fillId="0" borderId="125" xfId="0" quotePrefix="1" applyNumberFormat="1" applyFont="1" applyFill="1" applyBorder="1" applyAlignment="1">
      <alignment horizontal="left" vertical="center" wrapText="1"/>
    </xf>
    <xf numFmtId="3" fontId="22" fillId="0" borderId="24" xfId="0" quotePrefix="1" applyNumberFormat="1" applyFont="1" applyFill="1" applyBorder="1" applyAlignment="1">
      <alignment horizontal="left" vertical="center" wrapText="1"/>
    </xf>
    <xf numFmtId="3" fontId="22" fillId="0" borderId="125" xfId="0" applyNumberFormat="1" applyFont="1" applyFill="1" applyBorder="1" applyAlignment="1">
      <alignment vertical="center"/>
    </xf>
    <xf numFmtId="3" fontId="22" fillId="0" borderId="24" xfId="0" applyNumberFormat="1" applyFont="1" applyFill="1" applyBorder="1" applyAlignment="1">
      <alignment vertical="center"/>
    </xf>
    <xf numFmtId="0" fontId="22" fillId="23" borderId="29" xfId="0" applyFont="1" applyFill="1" applyBorder="1" applyAlignment="1">
      <alignment vertical="center"/>
    </xf>
    <xf numFmtId="49" fontId="22" fillId="0" borderId="0" xfId="0" applyNumberFormat="1" applyFont="1" applyFill="1" applyAlignment="1">
      <alignment vertical="center"/>
    </xf>
    <xf numFmtId="0" fontId="22" fillId="23" borderId="21" xfId="0" applyFont="1" applyFill="1" applyBorder="1" applyAlignment="1">
      <alignment vertical="center"/>
    </xf>
    <xf numFmtId="0" fontId="22" fillId="23" borderId="15" xfId="0" applyFont="1" applyFill="1" applyBorder="1" applyAlignment="1">
      <alignment vertical="center"/>
    </xf>
    <xf numFmtId="0" fontId="22" fillId="23" borderId="12" xfId="0" applyFont="1" applyFill="1" applyBorder="1" applyAlignment="1">
      <alignment vertical="center"/>
    </xf>
    <xf numFmtId="16" fontId="22" fillId="23" borderId="86" xfId="0" applyNumberFormat="1" applyFont="1" applyFill="1" applyBorder="1" applyAlignment="1">
      <alignment vertical="center"/>
    </xf>
    <xf numFmtId="16" fontId="22" fillId="23" borderId="87" xfId="0" applyNumberFormat="1" applyFont="1" applyFill="1" applyBorder="1" applyAlignment="1">
      <alignment vertical="center"/>
    </xf>
    <xf numFmtId="3" fontId="22" fillId="0" borderId="125" xfId="0" quotePrefix="1" applyNumberFormat="1" applyFont="1" applyFill="1" applyBorder="1" applyAlignment="1">
      <alignment horizontal="center" vertical="center" wrapText="1"/>
    </xf>
    <xf numFmtId="3" fontId="22" fillId="0" borderId="24" xfId="0" quotePrefix="1" applyNumberFormat="1" applyFont="1" applyFill="1" applyBorder="1" applyAlignment="1">
      <alignment horizontal="center" vertical="center" wrapText="1"/>
    </xf>
    <xf numFmtId="3" fontId="105" fillId="0" borderId="24" xfId="0" quotePrefix="1" applyNumberFormat="1" applyFont="1" applyFill="1" applyBorder="1" applyAlignment="1">
      <alignment horizontal="center" vertical="center" wrapText="1"/>
    </xf>
    <xf numFmtId="3" fontId="105" fillId="0" borderId="125" xfId="0" quotePrefix="1" applyNumberFormat="1" applyFont="1" applyFill="1" applyBorder="1" applyAlignment="1">
      <alignment horizontal="center" vertical="center" wrapText="1"/>
    </xf>
    <xf numFmtId="0" fontId="22" fillId="2" borderId="24" xfId="0" applyFont="1" applyFill="1" applyBorder="1" applyAlignment="1" applyProtection="1">
      <alignment horizontal="left" vertical="center" wrapText="1"/>
    </xf>
    <xf numFmtId="0" fontId="106" fillId="0" borderId="1" xfId="0" applyFont="1" applyBorder="1" applyAlignment="1">
      <alignment horizontal="center" vertical="center"/>
    </xf>
    <xf numFmtId="0" fontId="106" fillId="0" borderId="1" xfId="0" applyFont="1" applyFill="1" applyBorder="1" applyAlignment="1">
      <alignment horizontal="center" vertical="center"/>
    </xf>
    <xf numFmtId="3" fontId="106" fillId="0" borderId="73" xfId="0" applyNumberFormat="1" applyFont="1" applyBorder="1" applyAlignment="1" applyProtection="1">
      <alignment horizontal="center" vertical="center"/>
    </xf>
    <xf numFmtId="3" fontId="106" fillId="0" borderId="1" xfId="0" applyNumberFormat="1" applyFont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" fontId="11" fillId="8" borderId="1" xfId="0" quotePrefix="1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 applyProtection="1">
      <alignment horizontal="left" vertical="center" wrapText="1"/>
    </xf>
    <xf numFmtId="0" fontId="105" fillId="23" borderId="39" xfId="0" applyFont="1" applyFill="1" applyBorder="1" applyAlignment="1">
      <alignment horizontal="center" vertical="center"/>
    </xf>
    <xf numFmtId="0" fontId="105" fillId="23" borderId="1" xfId="0" applyFont="1" applyFill="1" applyBorder="1" applyAlignment="1">
      <alignment horizontal="center" vertical="center"/>
    </xf>
    <xf numFmtId="0" fontId="105" fillId="23" borderId="88" xfId="0" applyFont="1" applyFill="1" applyBorder="1" applyAlignment="1">
      <alignment horizontal="center" vertical="center"/>
    </xf>
    <xf numFmtId="0" fontId="107" fillId="8" borderId="1" xfId="0" applyFont="1" applyFill="1" applyBorder="1" applyAlignment="1">
      <alignment horizontal="center" vertical="center"/>
    </xf>
    <xf numFmtId="0" fontId="107" fillId="22" borderId="1" xfId="0" applyFont="1" applyFill="1" applyBorder="1" applyAlignment="1">
      <alignment horizontal="center" vertical="center"/>
    </xf>
    <xf numFmtId="0" fontId="107" fillId="8" borderId="1" xfId="0" applyFont="1" applyFill="1" applyBorder="1" applyAlignment="1">
      <alignment horizontal="center" vertical="center" wrapText="1"/>
    </xf>
    <xf numFmtId="0" fontId="108" fillId="8" borderId="1" xfId="0" applyFont="1" applyFill="1" applyBorder="1" applyAlignment="1">
      <alignment horizontal="center" vertical="center"/>
    </xf>
    <xf numFmtId="3" fontId="106" fillId="0" borderId="19" xfId="0" applyNumberFormat="1" applyFont="1" applyBorder="1" applyAlignment="1">
      <alignment horizontal="center"/>
    </xf>
    <xf numFmtId="0" fontId="106" fillId="0" borderId="11" xfId="0" applyFont="1" applyFill="1" applyBorder="1" applyAlignment="1">
      <alignment horizontal="center" vertical="center"/>
    </xf>
    <xf numFmtId="3" fontId="22" fillId="0" borderId="102" xfId="0" quotePrefix="1" applyNumberFormat="1" applyFont="1" applyFill="1" applyBorder="1" applyAlignment="1">
      <alignment horizontal="center" vertical="center" wrapText="1"/>
    </xf>
    <xf numFmtId="3" fontId="22" fillId="0" borderId="103" xfId="0" quotePrefix="1" applyNumberFormat="1" applyFont="1" applyFill="1" applyBorder="1" applyAlignment="1">
      <alignment horizontal="center" vertical="center" wrapText="1"/>
    </xf>
    <xf numFmtId="0" fontId="30" fillId="0" borderId="102" xfId="0" applyFont="1" applyFill="1" applyBorder="1" applyAlignment="1">
      <alignment horizontal="center" vertical="center"/>
    </xf>
    <xf numFmtId="0" fontId="30" fillId="0" borderId="125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3" fontId="109" fillId="0" borderId="24" xfId="0" quotePrefix="1" applyNumberFormat="1" applyFont="1" applyFill="1" applyBorder="1" applyAlignment="1">
      <alignment horizontal="center" vertical="center"/>
    </xf>
    <xf numFmtId="3" fontId="109" fillId="0" borderId="125" xfId="0" quotePrefix="1" applyNumberFormat="1" applyFont="1" applyFill="1" applyBorder="1" applyAlignment="1">
      <alignment horizontal="center" vertical="center"/>
    </xf>
    <xf numFmtId="0" fontId="22" fillId="0" borderId="125" xfId="0" quotePrefix="1" applyFont="1" applyFill="1" applyBorder="1" applyAlignment="1">
      <alignment horizontal="center" vertical="center" wrapText="1"/>
    </xf>
    <xf numFmtId="0" fontId="24" fillId="0" borderId="125" xfId="0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/>
    </xf>
    <xf numFmtId="0" fontId="22" fillId="0" borderId="24" xfId="0" quotePrefix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105" fillId="0" borderId="24" xfId="0" quotePrefix="1" applyFont="1" applyFill="1" applyBorder="1" applyAlignment="1">
      <alignment horizontal="center" vertical="center" wrapText="1"/>
    </xf>
    <xf numFmtId="0" fontId="105" fillId="0" borderId="125" xfId="0" quotePrefix="1" applyFont="1" applyFill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106" fillId="0" borderId="24" xfId="0" quotePrefix="1" applyFont="1" applyFill="1" applyBorder="1" applyAlignment="1">
      <alignment horizontal="center" vertical="center"/>
    </xf>
    <xf numFmtId="0" fontId="106" fillId="0" borderId="125" xfId="0" quotePrefix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3" fontId="105" fillId="0" borderId="24" xfId="0" quotePrefix="1" applyNumberFormat="1" applyFont="1" applyFill="1" applyBorder="1" applyAlignment="1">
      <alignment horizontal="center" vertical="center"/>
    </xf>
    <xf numFmtId="3" fontId="105" fillId="0" borderId="125" xfId="0" quotePrefix="1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/>
    </xf>
    <xf numFmtId="3" fontId="105" fillId="0" borderId="103" xfId="0" quotePrefix="1" applyNumberFormat="1" applyFont="1" applyFill="1" applyBorder="1" applyAlignment="1">
      <alignment horizontal="center" vertical="center"/>
    </xf>
    <xf numFmtId="3" fontId="22" fillId="0" borderId="127" xfId="0" quotePrefix="1" applyNumberFormat="1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/>
    </xf>
    <xf numFmtId="0" fontId="105" fillId="0" borderId="24" xfId="0" quotePrefix="1" applyFont="1" applyFill="1" applyBorder="1" applyAlignment="1">
      <alignment horizontal="center" vertical="center"/>
    </xf>
    <xf numFmtId="0" fontId="105" fillId="0" borderId="125" xfId="0" quotePrefix="1" applyFont="1" applyFill="1" applyBorder="1" applyAlignment="1">
      <alignment horizontal="center" vertical="center"/>
    </xf>
    <xf numFmtId="3" fontId="30" fillId="0" borderId="24" xfId="0" applyNumberFormat="1" applyFont="1" applyFill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3" fontId="30" fillId="0" borderId="125" xfId="0" applyNumberFormat="1" applyFont="1" applyFill="1" applyBorder="1" applyAlignment="1"/>
    <xf numFmtId="3" fontId="30" fillId="0" borderId="24" xfId="0" applyNumberFormat="1" applyFont="1" applyFill="1" applyBorder="1" applyAlignment="1"/>
    <xf numFmtId="3" fontId="105" fillId="0" borderId="24" xfId="0" quotePrefix="1" applyNumberFormat="1" applyFont="1" applyFill="1" applyBorder="1" applyAlignment="1">
      <alignment wrapText="1"/>
    </xf>
    <xf numFmtId="3" fontId="105" fillId="0" borderId="125" xfId="0" quotePrefix="1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3" fontId="11" fillId="0" borderId="102" xfId="0" quotePrefix="1" applyNumberFormat="1" applyFont="1" applyFill="1" applyBorder="1" applyAlignment="1">
      <alignment horizontal="left" vertical="center" wrapText="1"/>
    </xf>
    <xf numFmtId="3" fontId="11" fillId="0" borderId="125" xfId="0" quotePrefix="1" applyNumberFormat="1" applyFont="1" applyFill="1" applyBorder="1" applyAlignment="1">
      <alignment horizontal="left" vertical="center" wrapText="1"/>
    </xf>
    <xf numFmtId="3" fontId="11" fillId="0" borderId="24" xfId="0" quotePrefix="1" applyNumberFormat="1" applyFont="1" applyFill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center"/>
    </xf>
    <xf numFmtId="3" fontId="30" fillId="0" borderId="125" xfId="0" applyNumberFormat="1" applyFont="1" applyFill="1" applyBorder="1" applyAlignment="1">
      <alignment horizontal="center"/>
    </xf>
    <xf numFmtId="3" fontId="30" fillId="0" borderId="24" xfId="0" applyNumberFormat="1" applyFont="1" applyFill="1" applyBorder="1" applyAlignment="1">
      <alignment horizontal="center"/>
    </xf>
    <xf numFmtId="3" fontId="105" fillId="0" borderId="24" xfId="0" quotePrefix="1" applyNumberFormat="1" applyFont="1" applyFill="1" applyBorder="1" applyAlignment="1">
      <alignment horizontal="center" wrapText="1"/>
    </xf>
    <xf numFmtId="3" fontId="105" fillId="0" borderId="125" xfId="0" quotePrefix="1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/>
    </xf>
    <xf numFmtId="3" fontId="105" fillId="0" borderId="24" xfId="0" quotePrefix="1" applyNumberFormat="1" applyFont="1" applyFill="1" applyBorder="1" applyAlignment="1">
      <alignment horizontal="right" vertical="center" wrapText="1"/>
    </xf>
    <xf numFmtId="3" fontId="105" fillId="0" borderId="125" xfId="0" quotePrefix="1" applyNumberFormat="1" applyFont="1" applyFill="1" applyBorder="1" applyAlignment="1">
      <alignment horizontal="right" vertical="center" wrapText="1"/>
    </xf>
    <xf numFmtId="3" fontId="105" fillId="0" borderId="102" xfId="0" quotePrefix="1" applyNumberFormat="1" applyFont="1" applyFill="1" applyBorder="1" applyAlignment="1">
      <alignment horizontal="center" vertical="center" wrapText="1"/>
    </xf>
    <xf numFmtId="3" fontId="105" fillId="0" borderId="103" xfId="0" quotePrefix="1" applyNumberFormat="1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/>
    </xf>
    <xf numFmtId="0" fontId="17" fillId="0" borderId="11" xfId="32" applyFont="1" applyBorder="1" applyAlignment="1" applyProtection="1">
      <alignment horizontal="center" vertical="center" wrapText="1"/>
    </xf>
    <xf numFmtId="0" fontId="17" fillId="0" borderId="30" xfId="32" applyFont="1" applyBorder="1" applyAlignment="1" applyProtection="1">
      <alignment horizontal="center" vertical="center" wrapText="1"/>
    </xf>
    <xf numFmtId="0" fontId="105" fillId="0" borderId="1" xfId="0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/>
    </xf>
    <xf numFmtId="0" fontId="11" fillId="0" borderId="15" xfId="0" applyFont="1" applyFill="1" applyBorder="1" applyAlignment="1">
      <alignment vertical="center"/>
    </xf>
    <xf numFmtId="165" fontId="44" fillId="5" borderId="16" xfId="15" applyNumberFormat="1" applyFont="1" applyFill="1" applyBorder="1" applyAlignment="1" applyProtection="1"/>
    <xf numFmtId="0" fontId="4" fillId="0" borderId="11" xfId="0" applyFont="1" applyFill="1" applyBorder="1" applyAlignment="1">
      <alignment horizontal="center"/>
    </xf>
    <xf numFmtId="3" fontId="30" fillId="0" borderId="114" xfId="0" applyNumberFormat="1" applyFont="1" applyFill="1" applyBorder="1" applyAlignment="1">
      <alignment horizontal="center" vertical="center"/>
    </xf>
    <xf numFmtId="3" fontId="30" fillId="0" borderId="109" xfId="0" applyNumberFormat="1" applyFont="1" applyFill="1" applyBorder="1" applyAlignment="1">
      <alignment horizontal="center" vertical="center"/>
    </xf>
    <xf numFmtId="3" fontId="30" fillId="0" borderId="115" xfId="0" applyNumberFormat="1" applyFont="1" applyFill="1" applyBorder="1" applyAlignment="1">
      <alignment horizontal="center" vertical="center"/>
    </xf>
    <xf numFmtId="3" fontId="105" fillId="0" borderId="114" xfId="0" quotePrefix="1" applyNumberFormat="1" applyFont="1" applyFill="1" applyBorder="1" applyAlignment="1">
      <alignment horizontal="center" wrapText="1"/>
    </xf>
    <xf numFmtId="3" fontId="105" fillId="0" borderId="109" xfId="0" quotePrefix="1" applyNumberFormat="1" applyFont="1" applyFill="1" applyBorder="1" applyAlignment="1">
      <alignment horizontal="center" wrapText="1"/>
    </xf>
    <xf numFmtId="3" fontId="105" fillId="0" borderId="115" xfId="0" quotePrefix="1" applyNumberFormat="1" applyFont="1" applyFill="1" applyBorder="1" applyAlignment="1">
      <alignment horizontal="center" wrapText="1"/>
    </xf>
    <xf numFmtId="49" fontId="24" fillId="0" borderId="15" xfId="0" applyNumberFormat="1" applyFont="1" applyFill="1" applyBorder="1" applyAlignment="1">
      <alignment horizontal="left" vertical="center"/>
    </xf>
    <xf numFmtId="0" fontId="5" fillId="0" borderId="17" xfId="0" applyFont="1" applyBorder="1" applyAlignment="1">
      <alignment wrapText="1"/>
    </xf>
    <xf numFmtId="3" fontId="5" fillId="0" borderId="1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11" fillId="0" borderId="114" xfId="0" applyFont="1" applyFill="1" applyBorder="1" applyAlignment="1">
      <alignment vertical="center"/>
    </xf>
    <xf numFmtId="3" fontId="22" fillId="0" borderId="109" xfId="0" quotePrefix="1" applyNumberFormat="1" applyFont="1" applyFill="1" applyBorder="1" applyAlignment="1">
      <alignment horizontal="center" vertical="center" wrapText="1"/>
    </xf>
    <xf numFmtId="3" fontId="22" fillId="0" borderId="115" xfId="0" quotePrefix="1" applyNumberFormat="1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/>
    </xf>
    <xf numFmtId="3" fontId="62" fillId="0" borderId="11" xfId="0" applyNumberFormat="1" applyFont="1" applyBorder="1" applyAlignment="1">
      <alignment horizontal="center"/>
    </xf>
    <xf numFmtId="0" fontId="62" fillId="0" borderId="11" xfId="0" applyFont="1" applyFill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/>
    </xf>
    <xf numFmtId="3" fontId="22" fillId="0" borderId="128" xfId="0" quotePrefix="1" applyNumberFormat="1" applyFont="1" applyFill="1" applyBorder="1" applyAlignment="1">
      <alignment horizontal="center" vertical="center" wrapText="1"/>
    </xf>
    <xf numFmtId="3" fontId="105" fillId="0" borderId="126" xfId="0" quotePrefix="1" applyNumberFormat="1" applyFont="1" applyFill="1" applyBorder="1" applyAlignment="1">
      <alignment horizontal="center" vertical="center" wrapText="1"/>
    </xf>
    <xf numFmtId="3" fontId="105" fillId="0" borderId="93" xfId="0" quotePrefix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3" fillId="2" borderId="1" xfId="3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Alignment="1" applyProtection="1">
      <alignment horizontal="center" vertical="center" wrapText="1"/>
    </xf>
    <xf numFmtId="0" fontId="23" fillId="2" borderId="1" xfId="9" applyFont="1" applyFill="1" applyBorder="1" applyAlignment="1" applyProtection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65" fillId="0" borderId="31" xfId="0" applyFont="1" applyFill="1" applyBorder="1" applyAlignment="1">
      <alignment horizontal="center" vertical="center"/>
    </xf>
    <xf numFmtId="0" fontId="65" fillId="0" borderId="32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/>
    </xf>
    <xf numFmtId="0" fontId="65" fillId="0" borderId="22" xfId="0" applyFont="1" applyFill="1" applyBorder="1" applyAlignment="1">
      <alignment horizontal="center" vertical="center"/>
    </xf>
    <xf numFmtId="0" fontId="65" fillId="0" borderId="30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" fillId="0" borderId="26" xfId="16" applyNumberFormat="1" applyFont="1" applyBorder="1" applyAlignment="1" applyProtection="1">
      <alignment horizontal="center" vertical="center"/>
    </xf>
    <xf numFmtId="0" fontId="5" fillId="0" borderId="27" xfId="16" applyNumberFormat="1" applyFont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 applyProtection="1">
      <alignment horizontal="center" vertical="center" wrapText="1"/>
    </xf>
    <xf numFmtId="0" fontId="4" fillId="0" borderId="7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 vertical="center" textRotation="90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8" fillId="0" borderId="26" xfId="16" applyNumberFormat="1" applyFont="1" applyBorder="1" applyAlignment="1" applyProtection="1">
      <alignment horizontal="center" vertical="center"/>
    </xf>
    <xf numFmtId="0" fontId="48" fillId="0" borderId="27" xfId="16" applyNumberFormat="1" applyFont="1" applyBorder="1" applyAlignment="1" applyProtection="1">
      <alignment horizontal="center" vertical="center"/>
    </xf>
    <xf numFmtId="0" fontId="41" fillId="0" borderId="15" xfId="36" applyFont="1" applyFill="1" applyBorder="1" applyAlignment="1">
      <alignment horizontal="center" vertical="center"/>
    </xf>
    <xf numFmtId="0" fontId="41" fillId="0" borderId="12" xfId="36" applyFont="1" applyFill="1" applyBorder="1" applyAlignment="1">
      <alignment horizontal="center" vertical="center"/>
    </xf>
    <xf numFmtId="0" fontId="89" fillId="0" borderId="16" xfId="36" applyFont="1" applyFill="1" applyBorder="1" applyAlignment="1">
      <alignment horizontal="center" vertical="center" wrapText="1"/>
    </xf>
    <xf numFmtId="0" fontId="89" fillId="0" borderId="5" xfId="36" applyFont="1" applyFill="1" applyBorder="1" applyAlignment="1">
      <alignment horizontal="center" vertical="center" wrapText="1"/>
    </xf>
    <xf numFmtId="0" fontId="89" fillId="0" borderId="6" xfId="36" applyFont="1" applyFill="1" applyBorder="1" applyAlignment="1">
      <alignment horizontal="center" vertical="center" wrapText="1"/>
    </xf>
    <xf numFmtId="0" fontId="41" fillId="0" borderId="33" xfId="36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10" xfId="36" applyFont="1" applyBorder="1" applyAlignment="1">
      <alignment horizontal="center" vertical="center" wrapText="1"/>
    </xf>
    <xf numFmtId="0" fontId="41" fillId="0" borderId="16" xfId="36" applyFont="1" applyFill="1" applyBorder="1" applyAlignment="1">
      <alignment horizontal="center" vertical="center" wrapText="1"/>
    </xf>
    <xf numFmtId="0" fontId="41" fillId="0" borderId="6" xfId="36" applyFont="1" applyFill="1" applyBorder="1" applyAlignment="1">
      <alignment horizontal="center" vertical="center" wrapText="1"/>
    </xf>
    <xf numFmtId="0" fontId="41" fillId="0" borderId="15" xfId="36" applyFont="1" applyFill="1" applyBorder="1" applyAlignment="1">
      <alignment horizontal="center" wrapText="1"/>
    </xf>
    <xf numFmtId="0" fontId="41" fillId="0" borderId="20" xfId="36" applyFont="1" applyFill="1" applyBorder="1" applyAlignment="1">
      <alignment horizontal="center" wrapText="1"/>
    </xf>
    <xf numFmtId="0" fontId="41" fillId="0" borderId="14" xfId="36" applyFont="1" applyFill="1" applyBorder="1" applyAlignment="1">
      <alignment horizontal="center" wrapText="1"/>
    </xf>
    <xf numFmtId="0" fontId="41" fillId="0" borderId="57" xfId="36" applyFont="1" applyFill="1" applyBorder="1" applyAlignment="1">
      <alignment horizontal="center" wrapText="1"/>
    </xf>
    <xf numFmtId="0" fontId="5" fillId="0" borderId="16" xfId="32" applyFont="1" applyFill="1" applyBorder="1" applyAlignment="1">
      <alignment horizontal="center" vertical="center" wrapText="1"/>
    </xf>
    <xf numFmtId="0" fontId="5" fillId="0" borderId="5" xfId="32" applyFont="1" applyFill="1" applyBorder="1" applyAlignment="1">
      <alignment horizontal="center" vertical="center" wrapText="1"/>
    </xf>
    <xf numFmtId="0" fontId="5" fillId="0" borderId="6" xfId="32" applyFont="1" applyFill="1" applyBorder="1" applyAlignment="1">
      <alignment horizontal="center" vertical="center" wrapText="1"/>
    </xf>
    <xf numFmtId="166" fontId="48" fillId="0" borderId="26" xfId="16" applyNumberFormat="1" applyFont="1" applyFill="1" applyBorder="1" applyAlignment="1" applyProtection="1">
      <alignment horizontal="center" vertical="center"/>
      <protection locked="0"/>
    </xf>
    <xf numFmtId="166" fontId="48" fillId="0" borderId="27" xfId="16" applyNumberFormat="1" applyFont="1" applyFill="1" applyBorder="1" applyAlignment="1" applyProtection="1">
      <alignment horizontal="center" vertical="center"/>
      <protection locked="0"/>
    </xf>
    <xf numFmtId="49" fontId="4" fillId="5" borderId="15" xfId="31" applyNumberFormat="1" applyFont="1" applyFill="1" applyBorder="1" applyAlignment="1">
      <alignment horizontal="center" vertical="center"/>
    </xf>
    <xf numFmtId="49" fontId="4" fillId="5" borderId="20" xfId="31" applyNumberFormat="1" applyFont="1" applyFill="1" applyBorder="1" applyAlignment="1">
      <alignment horizontal="center" vertical="center"/>
    </xf>
    <xf numFmtId="49" fontId="4" fillId="5" borderId="12" xfId="31" applyNumberFormat="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/>
    </xf>
    <xf numFmtId="0" fontId="5" fillId="0" borderId="11" xfId="3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6" xfId="29" applyFont="1" applyFill="1" applyBorder="1" applyAlignment="1" applyProtection="1">
      <alignment horizontal="center" vertical="center" wrapText="1"/>
      <protection hidden="1"/>
    </xf>
    <xf numFmtId="0" fontId="5" fillId="0" borderId="11" xfId="29" applyFont="1" applyFill="1" applyBorder="1" applyAlignment="1" applyProtection="1">
      <alignment horizontal="center" vertical="center" wrapText="1"/>
      <protection hidden="1"/>
    </xf>
    <xf numFmtId="0" fontId="5" fillId="0" borderId="14" xfId="29" applyFont="1" applyFill="1" applyBorder="1" applyAlignment="1" applyProtection="1">
      <alignment horizontal="center" vertical="center" wrapText="1"/>
      <protection hidden="1"/>
    </xf>
    <xf numFmtId="0" fontId="5" fillId="0" borderId="30" xfId="29" applyFont="1" applyFill="1" applyBorder="1" applyAlignment="1" applyProtection="1">
      <alignment horizontal="center" vertical="center" wrapText="1"/>
      <protection hidden="1"/>
    </xf>
    <xf numFmtId="0" fontId="5" fillId="0" borderId="1" xfId="29" applyFont="1" applyFill="1" applyBorder="1" applyAlignment="1" applyProtection="1">
      <alignment horizontal="center" vertical="center"/>
      <protection locked="0"/>
    </xf>
    <xf numFmtId="166" fontId="94" fillId="0" borderId="26" xfId="16" applyNumberFormat="1" applyFont="1" applyFill="1" applyBorder="1" applyAlignment="1" applyProtection="1">
      <alignment horizontal="center" vertical="center"/>
      <protection locked="0"/>
    </xf>
    <xf numFmtId="166" fontId="94" fillId="0" borderId="27" xfId="16" applyNumberFormat="1" applyFont="1" applyFill="1" applyBorder="1" applyAlignment="1" applyProtection="1">
      <alignment horizontal="center" vertical="center"/>
      <protection locked="0"/>
    </xf>
    <xf numFmtId="49" fontId="62" fillId="26" borderId="1" xfId="41" applyNumberFormat="1" applyFont="1" applyFill="1" applyBorder="1" applyAlignment="1" applyProtection="1">
      <alignment horizontal="center" wrapText="1"/>
      <protection hidden="1"/>
    </xf>
    <xf numFmtId="0" fontId="4" fillId="26" borderId="1" xfId="29" applyFont="1" applyFill="1" applyBorder="1" applyAlignment="1" applyProtection="1">
      <alignment horizontal="left" vertical="center"/>
      <protection hidden="1"/>
    </xf>
    <xf numFmtId="49" fontId="62" fillId="26" borderId="1" xfId="41" applyNumberFormat="1" applyFont="1" applyFill="1" applyBorder="1" applyAlignment="1" applyProtection="1">
      <alignment horizontal="center" vertical="center"/>
      <protection hidden="1"/>
    </xf>
    <xf numFmtId="49" fontId="62" fillId="26" borderId="1" xfId="4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0" fillId="0" borderId="91" xfId="0" applyFont="1" applyFill="1" applyBorder="1" applyAlignment="1">
      <alignment horizontal="center" vertical="center" wrapText="1"/>
    </xf>
    <xf numFmtId="0" fontId="50" fillId="0" borderId="94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0" fillId="0" borderId="65" xfId="0" applyFont="1" applyFill="1" applyBorder="1" applyAlignment="1">
      <alignment horizontal="center" vertical="center" wrapText="1"/>
    </xf>
    <xf numFmtId="0" fontId="50" fillId="0" borderId="92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64" xfId="0" applyFont="1" applyFill="1" applyBorder="1" applyAlignment="1">
      <alignment horizontal="center" vertical="center"/>
    </xf>
    <xf numFmtId="0" fontId="50" fillId="0" borderId="89" xfId="0" applyFont="1" applyFill="1" applyBorder="1" applyAlignment="1">
      <alignment horizontal="center" vertical="center"/>
    </xf>
    <xf numFmtId="0" fontId="50" fillId="0" borderId="93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50" fillId="0" borderId="95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96" xfId="0" applyFont="1" applyFill="1" applyBorder="1" applyAlignment="1">
      <alignment horizontal="center" vertical="center"/>
    </xf>
    <xf numFmtId="0" fontId="50" fillId="0" borderId="98" xfId="0" applyFont="1" applyFill="1" applyBorder="1" applyAlignment="1">
      <alignment horizontal="center" vertical="center"/>
    </xf>
    <xf numFmtId="166" fontId="9" fillId="0" borderId="26" xfId="16" applyNumberFormat="1" applyFont="1" applyFill="1" applyBorder="1" applyAlignment="1" applyProtection="1">
      <alignment horizontal="center" vertical="center"/>
      <protection locked="0"/>
    </xf>
    <xf numFmtId="166" fontId="9" fillId="0" borderId="27" xfId="16" applyNumberFormat="1" applyFont="1" applyFill="1" applyBorder="1" applyAlignment="1" applyProtection="1">
      <alignment horizontal="center" vertical="center"/>
      <protection locked="0"/>
    </xf>
    <xf numFmtId="0" fontId="69" fillId="0" borderId="102" xfId="50" applyFont="1" applyBorder="1" applyAlignment="1">
      <alignment horizontal="center"/>
    </xf>
    <xf numFmtId="0" fontId="69" fillId="0" borderId="103" xfId="50" applyFont="1" applyBorder="1" applyAlignment="1">
      <alignment horizontal="center"/>
    </xf>
    <xf numFmtId="0" fontId="69" fillId="0" borderId="104" xfId="50" applyFont="1" applyBorder="1" applyAlignment="1">
      <alignment horizontal="center"/>
    </xf>
    <xf numFmtId="0" fontId="69" fillId="0" borderId="105" xfId="50" applyFont="1" applyBorder="1" applyAlignment="1">
      <alignment horizontal="center"/>
    </xf>
    <xf numFmtId="0" fontId="69" fillId="0" borderId="1" xfId="50" applyFont="1" applyBorder="1" applyAlignment="1">
      <alignment horizontal="center"/>
    </xf>
    <xf numFmtId="166" fontId="51" fillId="0" borderId="26" xfId="16" applyNumberFormat="1" applyFont="1" applyFill="1" applyBorder="1" applyAlignment="1" applyProtection="1">
      <alignment horizontal="left" vertical="center"/>
      <protection locked="0"/>
    </xf>
    <xf numFmtId="166" fontId="51" fillId="0" borderId="27" xfId="16" applyNumberFormat="1" applyFont="1" applyFill="1" applyBorder="1" applyAlignment="1" applyProtection="1">
      <alignment horizontal="left" vertical="center"/>
      <protection locked="0"/>
    </xf>
  </cellXfs>
  <cellStyles count="52">
    <cellStyle name="ContentsHyperlink" xfId="1"/>
    <cellStyle name="ContentsHyperlink 2" xfId="19"/>
    <cellStyle name="Excel Built-in Excel Built-in Total" xfId="20"/>
    <cellStyle name="Excel Built-in Normal 2" xfId="21"/>
    <cellStyle name="Excel Built-in Normal 3" xfId="22"/>
    <cellStyle name="Excel Built-in Normal_normativ kadra _ tabel_1" xfId="23"/>
    <cellStyle name="Excel Built-in Student Information" xfId="24"/>
    <cellStyle name="Excel Built-in Student Information - user entered" xfId="25"/>
    <cellStyle name="Hyperlink" xfId="2" builtinId="8"/>
    <cellStyle name="Hyperlink 2" xfId="26"/>
    <cellStyle name="Normal" xfId="0" builtinId="0"/>
    <cellStyle name="Normal 10" xfId="27"/>
    <cellStyle name="Normal 11" xfId="28"/>
    <cellStyle name="Normal 12" xfId="29"/>
    <cellStyle name="Normal 13" xfId="30"/>
    <cellStyle name="Normal 14" xfId="31"/>
    <cellStyle name="Normal 15" xfId="32"/>
    <cellStyle name="Normal 2" xfId="3"/>
    <cellStyle name="Normal 2 2" xfId="4"/>
    <cellStyle name="Normal 2 2 2" xfId="33"/>
    <cellStyle name="Normal 2 2 2 2" xfId="34"/>
    <cellStyle name="Normal 2 2 3" xfId="35"/>
    <cellStyle name="Normal 2 3" xfId="36"/>
    <cellStyle name="Normal 2 4" xfId="37"/>
    <cellStyle name="Normal 2_ugradni -implantati i usluge za ortopediju izmena Plana usluga za 2020 godinu II verzija" xfId="38"/>
    <cellStyle name="Normal 3" xfId="5"/>
    <cellStyle name="Normal 3 2" xfId="6"/>
    <cellStyle name="Normal 3 2 2" xfId="39"/>
    <cellStyle name="Normal 3 3" xfId="40"/>
    <cellStyle name="Normal 3_ugradni -implantati i usluge za ortopediju izmena Plana usluga za 2020 godinu II verzija" xfId="41"/>
    <cellStyle name="Normal 4" xfId="7"/>
    <cellStyle name="Normal 4 2" xfId="14"/>
    <cellStyle name="Normal 5" xfId="18"/>
    <cellStyle name="Normal 6" xfId="42"/>
    <cellStyle name="Normal 7" xfId="43"/>
    <cellStyle name="Normal 8" xfId="44"/>
    <cellStyle name="Normal 9" xfId="45"/>
    <cellStyle name="Normal_Izvrsenje I-VI 2014 OB Smederevska Palanka" xfId="50"/>
    <cellStyle name="Normal_normativ kadra _ tabel_1" xfId="8"/>
    <cellStyle name="Normal_TAB DZ 1-10 (1)" xfId="9"/>
    <cellStyle name="Normal_TAB DZ 1-10 (1) 2" xfId="10"/>
    <cellStyle name="Normal_ugradni -implantati i usluge za ortopediju izmena Plana usluga za 2020 godinu II verzija" xfId="51"/>
    <cellStyle name="Student Information" xfId="11"/>
    <cellStyle name="Student Information - user entered" xfId="12"/>
    <cellStyle name="Student Information - user entered 2" xfId="16"/>
    <cellStyle name="Student Information - user entered 2 2" xfId="17"/>
    <cellStyle name="Student Information - user entered_ugradni -implantati i usluge za ortopediju izmena Plana usluga za 2020 godinu II verzija" xfId="46"/>
    <cellStyle name="Student Information 2" xfId="15"/>
    <cellStyle name="Student Information 3" xfId="47"/>
    <cellStyle name="Student Information 8" xfId="48"/>
    <cellStyle name="Student Information_ugradni -implantati i usluge za ortopediju izmena Plana usluga za 2020 godinu II verzija" xfId="49"/>
    <cellStyle name="Total" xfId="13" builtinId="25"/>
  </cellStyles>
  <dxfs count="8"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xmlns="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xmlns="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B%20Smederevska%20Palanka%2031.12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ske%20kadrovske%20tabele%202025.%20Smederevska%20Palank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9;olakovi&#263;%20plan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ske_tabele_za_bolnice_2025_17012025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dar.ode."/>
      <sheetName val="Kadar.dne.bol.dij."/>
      <sheetName val="Kadar.zaj.med.del."/>
      <sheetName val="Kadar.nem."/>
      <sheetName val="Kadar.zbirno "/>
      <sheetName val="Kadar.nepuno.rv"/>
      <sheetName val="Kadar.radno.angazovani"/>
      <sheetName val="Kadar.nastavnici.i.saradnici"/>
      <sheetName val="Sheet1"/>
    </sheetNames>
    <sheetDataSet>
      <sheetData sheetId="0" refreshError="1">
        <row r="1">
          <cell r="C1" t="str">
            <v>OB "Stefan Visoki" Smederevska Palanka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lanka tab1"/>
      <sheetName val="Palanka tab 2"/>
      <sheetName val="Palanka tab3"/>
      <sheetName val="Palanka tab4"/>
      <sheetName val="Palanka tab5"/>
    </sheetNames>
    <sheetDataSet>
      <sheetData sheetId="0">
        <row r="29">
          <cell r="I29">
            <v>65</v>
          </cell>
          <cell r="P29">
            <v>68</v>
          </cell>
          <cell r="R29">
            <v>248</v>
          </cell>
          <cell r="X29">
            <v>256</v>
          </cell>
          <cell r="Z29">
            <v>3</v>
          </cell>
          <cell r="AA29">
            <v>5</v>
          </cell>
          <cell r="AB29">
            <v>0</v>
          </cell>
          <cell r="AD29">
            <v>0</v>
          </cell>
          <cell r="AE29">
            <v>0</v>
          </cell>
          <cell r="AF29">
            <v>0</v>
          </cell>
        </row>
      </sheetData>
      <sheetData sheetId="1">
        <row r="18">
          <cell r="E18">
            <v>8</v>
          </cell>
          <cell r="H18">
            <v>2</v>
          </cell>
          <cell r="J18">
            <v>20</v>
          </cell>
          <cell r="K18">
            <v>7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2">
        <row r="11">
          <cell r="E11">
            <v>1</v>
          </cell>
        </row>
        <row r="17">
          <cell r="J17">
            <v>2</v>
          </cell>
        </row>
        <row r="22">
          <cell r="D22">
            <v>24</v>
          </cell>
          <cell r="E22">
            <v>3</v>
          </cell>
          <cell r="J22">
            <v>32</v>
          </cell>
          <cell r="L22">
            <v>84</v>
          </cell>
          <cell r="O22">
            <v>98</v>
          </cell>
          <cell r="Q22">
            <v>2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>
        <row r="21">
          <cell r="B21">
            <v>24</v>
          </cell>
          <cell r="C21">
            <v>21</v>
          </cell>
          <cell r="E21">
            <v>93</v>
          </cell>
          <cell r="F21">
            <v>96</v>
          </cell>
          <cell r="H21">
            <v>0</v>
          </cell>
          <cell r="I21">
            <v>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</sheetNames>
    <sheetDataSet>
      <sheetData sheetId="0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</sheetNames>
    <sheetDataSet>
      <sheetData sheetId="0" refreshError="1"/>
      <sheetData sheetId="1" refreshError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ka" refreshedDate="45678.682231481478" createdVersion="6" refreshedVersion="3" minRefreshableVersion="3" recordCount="3350">
  <cacheSource type="worksheet">
    <worksheetSource ref="A6:J1048576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1111" maxValue="58500001" count="1570">
        <m/>
        <s v="000001"/>
        <s v="000002"/>
        <s v="96199-02"/>
        <s v="96199-09"/>
        <s v="96203-09"/>
        <s v="92062-00"/>
        <s v="92064-00"/>
        <s v="96205-09"/>
        <s v="96203-01"/>
        <s v="92044-00"/>
        <s v="96200-09"/>
        <s v="13706-02"/>
        <s v="96203-02"/>
        <s v="36800-00"/>
        <s v="95550-00"/>
        <s v="96067-00"/>
        <s v="92209-00"/>
        <s v="96199-01"/>
        <s v="96200-01"/>
        <s v="13100-00"/>
        <s v="13100-03"/>
        <s v="13100-08"/>
        <s v="13100-07"/>
        <s v="000005"/>
        <s v="000006"/>
        <s v="16511-00"/>
        <s v="16520-02"/>
        <s v="16520-03"/>
        <s v="30373-00"/>
        <s v="30378-00"/>
        <s v="30393-00"/>
        <s v="30394-00"/>
        <s v="35507-00"/>
        <s v="35573-00"/>
        <s v="35638-04"/>
        <s v="35638-09"/>
        <s v="35640-00"/>
        <s v="35647-00"/>
        <s v="35649-03"/>
        <s v="35653-04"/>
        <s v="35657-00"/>
        <s v="35677-05"/>
        <s v="35713-04"/>
        <s v="35713-07"/>
        <s v="35713-09"/>
        <s v="30390-00"/>
        <s v="35638-01"/>
        <s v="30075-31"/>
        <s v="30571-00"/>
        <s v="32177-00"/>
        <s v="35507-01"/>
        <s v="35513-00"/>
        <s v="35570-00"/>
        <s v="35571-00"/>
        <s v="35608-02"/>
        <s v="35638-11"/>
        <s v="35653-01"/>
        <s v="35713-02"/>
        <s v="35713-11"/>
        <s v="36821-01"/>
        <s v="35611-00"/>
        <s v="35643-03"/>
        <s v="35615-00"/>
        <s v="30075-37"/>
        <s v="35638-03"/>
        <s v="35753-02"/>
        <s v="30064-00"/>
        <s v="30071-00"/>
        <s v="35506-02"/>
        <s v="35688-02"/>
        <s v="35713-05"/>
        <s v="35717-00"/>
        <s v="90472-00"/>
        <s v="90479-00"/>
        <s v="30392-00"/>
        <s v="30566-00"/>
        <s v="35618-00"/>
        <s v="35637-06"/>
        <s v="16512-00"/>
        <s v="35653-00"/>
        <s v="30385-00"/>
        <s v="35520-00"/>
        <s v="16564-00"/>
        <s v="16567-00"/>
        <s v="90446-00"/>
        <s v="32000-00"/>
        <s v="35638-12"/>
        <s v="90452-00"/>
        <s v="16571-00"/>
        <s v="30029-00"/>
        <s v="35717-04"/>
        <s v="37004-03"/>
        <s v="92141-00"/>
        <s v="35680-01"/>
        <s v="35717-03"/>
        <s v="36588-01"/>
        <s v="31205-00"/>
        <s v="32030-00"/>
        <s v="35717-01"/>
        <s v="35750-00"/>
        <s v="35618-03"/>
        <s v="90432-00"/>
        <s v="30075-14"/>
        <s v="35678-01"/>
        <s v="35688-03"/>
        <s v="16514-01"/>
        <s v="30055-00"/>
        <s v="35503-00"/>
        <s v="35539-03"/>
        <s v="35614-00"/>
        <s v="35640-01"/>
        <s v="35646-00"/>
        <s v="35703-00"/>
        <s v="55731-00"/>
        <s v="92103-00"/>
        <s v="92104-00"/>
        <s v="92107-00"/>
        <s v="92130-00"/>
        <s v="92513-10"/>
        <s v="92513-99"/>
        <s v="96076-00"/>
        <s v="L020404"/>
        <s v="96197-02"/>
        <s v="96197-09"/>
        <s v="96199-07"/>
        <s v="96199-08"/>
        <s v="1111"/>
        <s v="13839-00"/>
        <s v="55700-01"/>
        <s v="55700-02"/>
        <s v="59712-00"/>
        <s v="92043-00"/>
        <s v="92077-00"/>
        <s v="92118-00"/>
        <s v="92148-00"/>
        <s v="96080-00"/>
        <s v="96197-07"/>
        <s v="96197-08"/>
        <s v="96199-03"/>
        <s v="96199-06"/>
        <s v="96200-02"/>
        <s v="96200-06"/>
        <s v="96203-03"/>
        <s v="96206-09"/>
        <s v="90460-00"/>
        <s v="90481-00"/>
        <s v="92513-19"/>
        <s v="600349"/>
        <s v="92063-00"/>
        <s v="96020-00"/>
        <s v="90721-00"/>
        <s v="92114-00"/>
        <s v="30406-00"/>
        <s v="35640-02"/>
        <s v="35500-00"/>
        <s v="31551-00"/>
        <s v="30223-03"/>
        <s v="92112-00"/>
        <s v="90462-00"/>
        <s v="009222"/>
        <s v="35608-00"/>
        <s v="90440-00"/>
        <s v="090045"/>
        <s v="92111-00"/>
        <s v="95550-01"/>
        <s v="96032-00"/>
        <s v="96086-00"/>
        <s v="92173-00"/>
        <s v="96203-06"/>
        <s v="30026-00"/>
        <s v="36800-01"/>
        <s v="38803-00"/>
        <s v="31350-00"/>
        <s v="92203-00"/>
        <s v="96203-08"/>
        <s v="92195-00"/>
        <s v="090043"/>
        <s v="96089-00"/>
        <s v="96037-00"/>
        <s v="90465-00"/>
        <s v="90465-01"/>
        <s v="90466-00"/>
        <s v="90467-00"/>
        <s v="90469-00"/>
        <s v="90470-01"/>
        <s v="90482-00"/>
        <s v="90483-00"/>
        <s v="130207"/>
        <s v="260076"/>
        <s v="90471-02"/>
        <s v="92029-00"/>
        <s v="92162-00"/>
        <s v="96197-03"/>
        <s v="90484-02"/>
        <s v="16573-00"/>
        <s v="90485-00"/>
        <s v="92100-00"/>
        <s v="96203-07"/>
        <s v="L028738"/>
        <s v="90484-01"/>
        <s v="39000-00"/>
        <s v="92151-00"/>
        <s v="92175-00"/>
        <n v="1111"/>
        <n v="260001"/>
        <n v="260009"/>
        <n v="260076"/>
        <s v="96205-02"/>
        <s v="96205-03"/>
        <s v="11700-00"/>
        <s v="92518-01"/>
        <s v="L020770"/>
        <s v="L020787"/>
        <s v="L020788"/>
        <s v="22007-00"/>
        <n v="600349"/>
        <s v="13400-00"/>
        <s v="13815-00"/>
        <s v="13882-00"/>
        <s v="13882-02"/>
        <s v="22007-01"/>
        <s v="32171-00"/>
        <s v="92036-00"/>
        <s v="92052-00"/>
        <s v="92058-01"/>
        <s v="92209-01"/>
        <s v="92209-02"/>
        <s v="96096-00"/>
        <s v="96197-06"/>
        <n v="90045"/>
        <s v="600001"/>
        <s v="600002"/>
        <s v="22065-00"/>
        <s v="320811"/>
        <s v="600011"/>
        <s v="600012"/>
        <s v="600015"/>
        <s v="600016"/>
        <s v="600023"/>
        <s v="600103"/>
        <s v="600111"/>
        <s v="600112"/>
        <s v="600114"/>
        <s v="600115"/>
        <s v="600116"/>
        <s v="600120"/>
        <s v="600122"/>
        <s v="600123"/>
        <s v="600124"/>
        <s v="600170"/>
        <s v="600173"/>
        <s v="600307"/>
        <s v="600312"/>
        <s v="600313"/>
        <s v="600331"/>
        <s v="600335"/>
        <s v="600348"/>
        <s v="600351"/>
        <s v="600808"/>
        <s v="U8188000"/>
        <s v="92178-00"/>
        <s v="95550-02"/>
        <s v="96092-00"/>
        <s v="96115-00"/>
        <s v="96118-00"/>
        <s v="96119-00"/>
        <s v="96120-00"/>
        <s v="96121-00"/>
        <s v="96122-00"/>
        <s v="96123-00"/>
        <s v="96124-00"/>
        <s v="96125-00"/>
        <s v="96126-00"/>
        <s v="96127-00"/>
        <s v="96128-00"/>
        <s v="96130-00"/>
        <s v="96131-00"/>
        <s v="96138-00"/>
        <s v="96142-00"/>
        <s v="96154-00"/>
        <s v="96157-00"/>
        <s v="96162-00"/>
        <s v="96129-00"/>
        <s v="96155-00"/>
        <s v="96019-00"/>
        <n v="600019"/>
        <n v="600105"/>
        <n v="600121"/>
        <n v="600110"/>
        <n v="600113"/>
        <n v="600117"/>
        <s v="FZ2300"/>
        <s v="96140-00"/>
        <n v="600108"/>
        <s v="12306-00"/>
        <s v="55076-00"/>
        <s v="11709-00"/>
        <s v="13757-00"/>
        <s v="55032-00"/>
        <s v="55036-00"/>
        <s v="55113-00"/>
        <s v="92053-00"/>
        <s v="95550-14"/>
        <s v="96197-01"/>
        <s v="241021"/>
        <s v="96203-04"/>
        <s v="90686-01"/>
        <n v="340231"/>
        <s v="92066-00"/>
        <s v="95550-03"/>
        <s v="96073-00"/>
        <s v="96201-07"/>
        <s v="92099-00"/>
        <s v="96098-00"/>
        <s v="30075-12"/>
        <s v="U3047331"/>
        <s v="U4181601"/>
        <s v="95550-10"/>
        <s v="96079-00"/>
        <s v="96199-00"/>
        <s v="38800-00"/>
        <s v="96205-08"/>
        <s v="92101-00"/>
        <s v="U8188704"/>
        <n v="600307"/>
        <n v="140002"/>
        <s v="96090-00"/>
        <s v="96175-00"/>
        <s v="96205-00"/>
        <s v="96066-00"/>
        <s v="96203-00"/>
        <s v="96197-00"/>
        <s v="96200-00"/>
        <s v="92500-00"/>
        <s v="92500-01"/>
        <s v="92500-02"/>
        <s v="92514-10"/>
        <s v="92514-19"/>
        <s v="92514-20"/>
        <s v="92514-29"/>
        <s v="92514-30"/>
        <s v="92514-39"/>
        <s v="92514-40"/>
        <s v="92514-49"/>
        <s v="92514-50"/>
        <s v="92514-59"/>
        <s v="92515-30"/>
        <s v="92515-39"/>
        <s v="92515-50"/>
        <s v="34530-04"/>
        <s v="92518-00"/>
        <s v="96199-04"/>
        <s v="310005"/>
        <s v="13882-01"/>
        <s v="310040"/>
        <s v="92515-10"/>
        <s v="92515-20"/>
        <s v="92035-00"/>
        <s v="92515-40"/>
        <s v="92515-29"/>
        <s v="18216-31"/>
        <s v="92512-29"/>
        <s v="92512-39"/>
        <s v="92517-01"/>
        <s v="92517-03"/>
        <s v="92515-49"/>
        <s v="11503-10"/>
        <s v="11332-00"/>
        <s v="90677-00"/>
        <s v="11506-00"/>
        <s v="13312-00"/>
        <s v="41704-00"/>
        <s v="55028-00"/>
        <s v="55038-00"/>
        <s v="90660-00"/>
        <s v="90676-00"/>
        <s v="92025-00"/>
        <s v="92145-00"/>
        <s v="92168-00"/>
        <s v="96026-00"/>
        <s v="42503-00"/>
        <s v="92042-00"/>
        <s v="L020396"/>
        <s v="11615-00"/>
        <s v="55816-00"/>
        <s v="92164-00"/>
        <s v="096023-00"/>
        <s v="090050"/>
        <s v="U8183803"/>
        <s v="U8187401"/>
        <s v="U8187403"/>
        <s v="U8187404"/>
        <s v="U8187408"/>
        <s v="U8187409"/>
        <s v="U8187413"/>
        <s v="U9601201"/>
        <s v="U9601202"/>
        <s v="96112-00"/>
        <s v="96134-00"/>
        <s v="96135-00"/>
        <s v="96137-00"/>
        <s v="U8187414"/>
        <s v="31533-00"/>
        <s v="31548-00"/>
        <s v="31500-01"/>
        <s v="35618-01"/>
        <s v="32090-00"/>
        <s v="32090-01"/>
        <s v="32093-00"/>
        <s v="90297-02"/>
        <s v="32084-00"/>
        <s v="32084-01"/>
        <s v="32087-00"/>
        <s v="13706-05"/>
        <s v="30052-01"/>
        <s v="31230-00"/>
        <s v="42575-00"/>
        <s v="42596-00"/>
        <s v="42686-00"/>
        <s v="42702-03"/>
        <s v="90084-00"/>
        <s v="90086-00"/>
        <s v="90089-00"/>
        <s v="45626-00"/>
        <s v="42584-00"/>
        <s v="30061-04"/>
        <s v="42506-00"/>
        <s v="42551-012"/>
        <s v="42704-01"/>
        <s v="42707-00"/>
        <s v="45617-00"/>
        <s v="90067-00"/>
        <s v="90085-00"/>
        <s v="42770-00"/>
        <s v="90077-00"/>
        <s v="42551-02"/>
        <s v="42632-02"/>
        <s v="30061-02"/>
        <s v="42650-00"/>
        <s v="42857-00"/>
        <s v="90070-00"/>
        <s v="42644-02"/>
        <s v="42683-00"/>
        <s v="11212-00"/>
        <s v="42615-01"/>
        <s v="42668-00"/>
        <s v="80238-00"/>
        <s v="U8183205"/>
        <s v="U8183213"/>
        <s v="U8183220"/>
        <s v="U8183235"/>
        <s v="U8183236"/>
        <s v="U8183237"/>
        <s v="U8183239"/>
        <s v="U8183244"/>
        <s v="U8183246"/>
        <s v="U8183249"/>
        <s v="U8183251"/>
        <s v="U8183262"/>
        <s v="U8183304"/>
        <s v="U8183314"/>
        <s v="U8183320"/>
        <s v="U8183321"/>
        <s v="U8183322"/>
        <s v="U8183331"/>
        <s v="92016-00"/>
        <s v="92200-00"/>
        <s v="96038-00"/>
        <s v="96069-00"/>
        <s v="96156-00"/>
        <s v="U8183245"/>
        <s v="42824-00"/>
        <s v="18240-00"/>
        <s v="42824-01"/>
        <s v="42614-01"/>
        <s v="U8183301"/>
        <s v="U8183303"/>
        <s v="U8183238"/>
        <s v="30061-01"/>
        <s v="30023-00"/>
        <s v="30186-00"/>
        <s v="30189-01"/>
        <s v="30223-00"/>
        <s v="30223-01"/>
        <s v="30332-00"/>
        <s v="30336-00"/>
        <s v="30375-10"/>
        <s v="30375-24"/>
        <s v="30375-281"/>
        <s v="30375-291"/>
        <s v="30403-03"/>
        <s v="30405-01"/>
        <s v="30411-00"/>
        <s v="30439-00"/>
        <s v="30443-00"/>
        <s v="30445-00"/>
        <s v="30454-01"/>
        <s v="30460-08"/>
        <s v="30515-00"/>
        <s v="30562-01"/>
        <s v="30562-021"/>
        <s v="30565-00"/>
        <s v="30597-00"/>
        <s v="30614-02"/>
        <s v="30614-03"/>
        <s v="30615-00"/>
        <s v="30617-00"/>
        <s v="30617-01"/>
        <s v="30631-00"/>
        <s v="30641-00"/>
        <s v="30676-00"/>
        <s v="30676-01"/>
        <s v="31235-00"/>
        <s v="31235-01"/>
        <s v="31235-03"/>
        <s v="31500-00"/>
        <s v="31518-00"/>
        <s v="32003-01"/>
        <s v="32138-00"/>
        <s v="32147-00"/>
        <s v="32174-01"/>
        <s v="38806-00"/>
        <s v="44338-00"/>
        <s v="44364-01"/>
        <s v="44367-00"/>
        <s v="46516-01"/>
        <s v="47906-00"/>
        <s v="47906-01"/>
        <s v="47915-00"/>
        <s v="90665-00"/>
        <s v="30375-07 "/>
        <s v="44376-00"/>
        <s v="90375-00"/>
        <s v="30446-00"/>
        <s v="30563-00"/>
        <s v="30563-01"/>
        <s v="32003-00"/>
        <s v="32024-00"/>
        <s v="32025-00"/>
        <s v="32159-00"/>
        <s v="30375-00"/>
        <s v="30375-08"/>
        <s v="30375-28"/>
        <s v="30515-01"/>
        <s v="30518-00"/>
        <s v="32005-01"/>
        <s v="32006-00"/>
        <s v="37000-01"/>
        <s v="90375-02"/>
        <s v="30329-00"/>
        <s v="30329-01"/>
        <s v="37011-00"/>
        <s v="33392-00"/>
        <s v="30515-02"/>
        <s v="30000-01"/>
        <s v="32166-00"/>
        <s v="37604-00"/>
        <s v="43801-00"/>
        <s v="44370-00"/>
        <s v="90329-01"/>
        <s v="30375-25"/>
        <s v="30403-00"/>
        <s v="32005-00"/>
        <s v="36516-01"/>
        <s v="44367-02"/>
        <s v="90339-00"/>
        <s v="30375-04"/>
        <s v="30405-02"/>
        <s v="30422-00"/>
        <s v="30614-00"/>
        <s v="31245-02"/>
        <s v="90315-01"/>
        <s v="32114-00"/>
        <s v="90431-00"/>
        <s v="90579-00"/>
        <s v="30111-00"/>
        <s v="34121-00"/>
        <s v="34504-01"/>
        <s v="009242"/>
        <s v="30403-04"/>
        <s v="30454-00"/>
        <s v="30061-00"/>
        <s v="31462-00"/>
        <s v="32004-00"/>
        <s v="46483-00"/>
        <s v="30375-07"/>
        <s v="34130-00"/>
        <s v="34509-01"/>
        <s v="34512-01"/>
        <s v="34515-00"/>
        <s v="30466-00"/>
        <s v="32159-01"/>
        <s v="32508-00"/>
        <s v="34103-19"/>
        <s v="34106-16"/>
        <s v="32504-01"/>
        <s v="90338-00"/>
        <s v="44364-00"/>
        <s v="30075-17"/>
        <s v="30186-01"/>
        <s v="30600-00"/>
        <s v="32142-01"/>
        <s v="32033-00"/>
        <s v="36759-01"/>
        <s v="90345-00"/>
        <s v="47972-00"/>
        <s v="30644-07"/>
        <s v="31423-00"/>
        <s v="37411-00"/>
        <s v="90582-02"/>
        <s v="36549-00"/>
        <s v="34530-06"/>
        <s v="38418-00"/>
        <s v="43948-00"/>
        <s v="90329-00"/>
        <s v="90952-00"/>
        <s v="30425-00"/>
        <s v="30614-01"/>
        <s v="32000-01"/>
        <s v="32009-00"/>
        <s v="34518-00"/>
        <s v="30481-00"/>
        <s v="32105-00"/>
        <s v="11602-00"/>
        <s v="30010-00"/>
        <s v="30017-01"/>
        <s v="30216-02"/>
        <s v="32075-00"/>
        <s v="32075-01"/>
        <s v="55070-00"/>
        <s v="55238-00"/>
        <s v="55244-00"/>
        <s v="55244-01"/>
        <s v="55248-00"/>
        <s v="55276-00"/>
        <s v="92076-00"/>
        <s v="92097-00"/>
        <s v="90686-00"/>
        <s v="30075-00"/>
        <s v="55238-01"/>
        <s v="55252-00"/>
        <s v="92037-00"/>
        <s v="14200-00"/>
        <s v="30223-02"/>
        <s v="92071-00"/>
        <s v="241023"/>
        <s v="92078-00"/>
        <s v="96021-00"/>
        <s v="96206-06"/>
        <s v="96206-02"/>
        <s v="13706-03"/>
        <s v="55292-00"/>
        <s v="009159"/>
        <s v="30035-00"/>
        <s v="30068-00"/>
        <s v="30216-01"/>
        <s v="30230-04"/>
        <s v="009214"/>
        <s v="31230-04"/>
        <s v="58500-00"/>
        <s v="58900-00"/>
        <s v="90179-06"/>
        <s v="96097-00"/>
        <s v="31205-01"/>
        <s v="31235-04"/>
        <s v="55248-01"/>
        <s v="30023-01"/>
        <s v="009183"/>
        <s v="55278-00"/>
        <s v="31235-02"/>
        <s v="90568-02"/>
        <s v="13942-02"/>
        <s v="46516-00"/>
        <s v="90575-00"/>
        <s v="90582-01"/>
        <s v="96206-04"/>
        <n v="9215"/>
        <s v="30075-02"/>
        <s v="30075-19"/>
        <s v="30075-23"/>
        <s v="30075-25"/>
        <s v="30075-26"/>
        <s v="30266-00"/>
        <s v="30266-02"/>
        <s v="30278-00"/>
        <s v="31230-01"/>
        <s v="41506-00"/>
        <s v="41626-00"/>
        <s v="41629-00"/>
        <s v="41659-00"/>
        <s v="41668-00"/>
        <s v="41671-02"/>
        <s v="41686-00"/>
        <s v="41710-00"/>
        <s v="41710-01"/>
        <s v="41737-03"/>
        <s v="41789-00"/>
        <s v="41789-01"/>
        <s v="41801-00"/>
        <s v="41825-00"/>
        <s v="41849-00"/>
        <s v="41852-00"/>
        <s v="41881-00"/>
        <s v="45659-00"/>
        <s v="45665-02"/>
        <s v="30075-22"/>
        <s v="37435-00"/>
        <s v="47738-00"/>
        <s v="30052-00"/>
        <s v="30253-00"/>
        <s v="30473-03"/>
        <s v="41881-01"/>
        <s v="90683-00"/>
        <s v="30075-28"/>
        <s v="30283-00"/>
        <s v="31230-02"/>
        <s v="31230-03"/>
        <s v="41692-00"/>
        <s v="41816-00"/>
        <s v="41889-01"/>
        <s v="45659-01"/>
        <s v="30075-29"/>
        <s v="41527-00"/>
        <s v="41881-02"/>
        <s v="90141-01"/>
        <s v="41632-01"/>
        <s v="41674-00"/>
        <s v="41737-00"/>
        <s v="41834-00"/>
        <s v="90138-00"/>
        <s v="41692-01"/>
        <s v="30032-00"/>
        <s v="90144-00"/>
        <s v="90135-00"/>
        <s v="41761-00"/>
        <s v="41864-00"/>
        <s v="009179"/>
        <s v="45665-00"/>
        <s v="30075-24"/>
        <s v="90146-00"/>
        <s v="30168-00"/>
        <s v="30171-00"/>
        <s v="45660-00"/>
        <s v="41626-01"/>
        <s v="41722-00"/>
        <s v="30286-00"/>
        <s v="30052-03"/>
        <s v="90142-02"/>
        <s v="41656-00"/>
        <s v="30052-02"/>
        <s v="41764-04"/>
        <s v="41653-00"/>
        <s v="90145-00"/>
        <s v="90143-02"/>
        <s v="416653-01"/>
        <s v="41822-00"/>
        <s v="41653-01"/>
        <s v="U8188706"/>
        <s v="30256-00"/>
        <s v="92087-00"/>
        <s v="30075-03"/>
        <s v="11312-00"/>
        <s v="11336-00"/>
        <s v="41500-00"/>
        <s v="41647-00"/>
        <s v="41647-01"/>
        <s v="41677-00"/>
        <s v="41807-00"/>
        <s v="U8183601"/>
        <s v="U8184504"/>
        <s v="90111-00"/>
        <s v="92031-00"/>
        <s v="92046-00"/>
        <s v="96068-00"/>
        <s v="96215-00"/>
        <s v="97213-00"/>
        <s v="120018"/>
        <s v="90142-01"/>
        <s v="92030-00"/>
        <s v="92032-00"/>
        <s v="90140-00"/>
        <s v="92519-19"/>
        <s v="90179-02"/>
        <s v="30216-00"/>
        <s v="90136-00"/>
        <s v="90119-00"/>
        <s v="96213-00"/>
        <s v="009127"/>
        <s v="009166"/>
        <s v="90563-00"/>
        <s v="009129"/>
        <s v="41674-01"/>
        <s v="009161"/>
        <s v="30235-00"/>
        <s v="47519-00"/>
        <s v="47522-00"/>
        <s v="47528-01"/>
        <s v="47585-00"/>
        <s v="47927-01"/>
        <s v="49315-00"/>
        <s v="49318-00"/>
        <s v="47399-01"/>
        <s v="47930-01"/>
        <s v="39331-01"/>
        <s v="47600-01"/>
        <s v="47916-00"/>
        <s v="90548-00"/>
        <s v="47531-00"/>
        <s v="48906-00"/>
        <s v="49100-01"/>
        <s v="49312-00"/>
        <s v="49324-00"/>
        <s v="49833-00"/>
        <s v="90533-00"/>
        <s v="90598-00"/>
        <s v="47393-00"/>
        <s v="30225-00"/>
        <s v="47566-03"/>
        <s v="47930-00"/>
        <s v="49558-00"/>
        <s v="47342-00"/>
        <s v="47960-00"/>
        <s v="49806-00"/>
        <s v="37008-01"/>
        <s v="49518-00"/>
        <s v="47384-01"/>
        <s v="47393-01"/>
        <s v="50130-00"/>
        <s v="44328-00"/>
        <s v="49712-00"/>
        <s v="49539-01"/>
        <s v="47566-01"/>
        <s v="47927-00"/>
        <s v="47009-00"/>
        <s v="47018-00"/>
        <s v="47036-00"/>
        <s v="47057-00"/>
        <s v="47063-00"/>
        <s v="47300-00"/>
        <s v="47312-00"/>
        <s v="47315-00"/>
        <s v="47324-00"/>
        <s v="47327-00"/>
        <s v="47336-00"/>
        <s v="47354-00"/>
        <s v="47363-00"/>
        <s v="47363-01"/>
        <s v="47381-00"/>
        <s v="47381-01"/>
        <s v="47390-00"/>
        <s v="47396-00"/>
        <s v="47405-00"/>
        <s v="47426-00"/>
        <s v="47447-00"/>
        <s v="47456-00"/>
        <s v="47462-00"/>
        <s v="47516-01"/>
        <s v="47546-00"/>
        <s v="47555-00"/>
        <s v="47564-00"/>
        <s v="47576-00"/>
        <s v="47579-00"/>
        <s v="47597-00"/>
        <s v="47606-00"/>
        <s v="47609-00"/>
        <s v="47663-00"/>
        <s v="47948-00"/>
        <s v="49721-00"/>
        <s v="50124-00"/>
        <s v="50124-01"/>
        <s v="55844-00"/>
        <s v="96071-00"/>
        <s v="96091-00"/>
        <s v="47024-00"/>
        <s v="47303-00"/>
        <s v="47348-00"/>
        <s v="55828-00"/>
        <s v="46420-00"/>
        <s v="46426-00"/>
        <s v="46465-00"/>
        <s v="46494-00"/>
        <s v="47003-00"/>
        <s v="47492-00"/>
        <s v="55804-00"/>
        <s v="55808-00"/>
        <s v="55836-00"/>
        <s v="47042-00"/>
        <s v="47054-00"/>
        <s v="47069-00"/>
        <s v="47360-00"/>
        <s v="47609-04"/>
        <s v="47612-00"/>
        <s v="55800-00"/>
        <s v="55832-00"/>
        <s v="96094-00"/>
        <s v="36800-03"/>
        <s v="30107-00"/>
        <s v="46363-00"/>
        <s v="46456-00"/>
        <s v="47954-00"/>
        <s v="49848-00"/>
        <s v="90544-00"/>
        <s v="47048-00"/>
        <s v="47516-00"/>
        <s v="30114-00"/>
        <s v="47636-00"/>
        <s v="49100-02"/>
        <s v="90568-01"/>
        <s v="46432-00"/>
        <s v="49718-01"/>
        <s v="47495-00"/>
        <s v="47333-01"/>
        <s v="96205-06"/>
        <s v="90531-00"/>
        <s v="47564-01"/>
        <s v="34106-02"/>
        <s v="47567-00"/>
        <s v="90580-00"/>
        <s v="46366-00"/>
        <s v="47609-02"/>
        <s v="33815-03"/>
        <s v="90406-00"/>
        <s v="50309-00"/>
        <s v="47672-00"/>
        <s v="47933-01"/>
        <s v="49569-00"/>
        <s v="11500-00"/>
        <s v="12000-00"/>
        <s v="12003-00"/>
        <s v="11713-00"/>
        <s v="270105"/>
        <s v="11600-03"/>
        <s v="13939-02"/>
        <s v="241024"/>
        <n v="241025"/>
        <s v="241027"/>
        <s v="241028"/>
        <s v="260078"/>
        <s v="270101"/>
        <s v="270102"/>
        <s v="270103"/>
        <s v="270104"/>
        <s v="30207-00"/>
        <s v="U8184901"/>
        <s v="U8188702"/>
        <s v="92001-00"/>
        <s v="U9200101"/>
        <s v="92204-00"/>
        <s v="92205-00"/>
        <s v="96008-00"/>
        <s v="96072-00"/>
        <s v="97011-00"/>
        <s v="97013-00"/>
        <s v="340231"/>
        <s v="81849-00"/>
        <s v="11503-04"/>
        <s v="241020"/>
        <s v="241022"/>
        <s v="241026"/>
        <s v="260050"/>
        <s v="250077"/>
        <s v="270111"/>
        <s v="260104"/>
        <s v="97012-00"/>
        <s v="92153-00"/>
        <s v="92154-00"/>
        <s v="92155-00"/>
        <s v="96075-00"/>
        <n v="58500001"/>
        <s v="а57506-04"/>
        <s v="а58500-00"/>
        <s v="41701-00"/>
        <s v="L000026"/>
        <s v="96202-07"/>
        <s v="96024-00"/>
        <s v="96098-02"/>
        <s v="96201-02"/>
        <s v="96201-08"/>
        <s v="96201-03"/>
        <s v="090061"/>
        <s v="090084"/>
        <s v="96183-00"/>
        <s v="090003"/>
        <s v="090010"/>
        <s v="090015"/>
        <s v="090016"/>
        <s v="96023-00"/>
        <s v="090023"/>
        <s v="090051"/>
        <s v="090052"/>
        <s v="090203"/>
        <s v="090206"/>
        <s v="090902"/>
        <s v="090903"/>
        <s v="92003-00"/>
        <s v="96177-00"/>
        <n v="241021"/>
        <n v="310001"/>
        <n v="310015"/>
        <n v="310016"/>
        <s v="96022-00"/>
        <n v="241027"/>
        <s v="96034-00"/>
        <s v="96074-00"/>
        <s v="090106"/>
        <s v="090009"/>
        <n v="241028"/>
        <n v="241032"/>
        <s v="90762-00"/>
        <s v="90762-01"/>
        <s v="96100-00"/>
        <n v="241029"/>
        <s v="96176-00"/>
        <s v="96027-00"/>
        <s v="96185-00"/>
        <n v="260056"/>
        <s v="90765-00"/>
        <s v="FF"/>
        <s v="53203-00"/>
        <s v="90661-00"/>
        <s v="90675-00"/>
        <s v="90402-02"/>
        <s v="96197-04"/>
        <s v="30014-00"/>
        <s v="92132-00"/>
        <s v="009215"/>
        <s v="30020-00"/>
        <s v="92201-00"/>
        <s v="96202-09"/>
        <s v="95550-12"/>
        <s v="96202-08"/>
        <s v="92102-00"/>
        <s v="13300-00"/>
        <s v="30075-27"/>
        <s v="30641-001"/>
        <s v="30641-01"/>
        <s v="30653-00"/>
        <s v="35599-00"/>
        <s v="36528-01"/>
        <s v="36836-00"/>
        <s v="36845-05"/>
        <s v="36854-02"/>
        <s v="37008-03"/>
        <s v="37200-03"/>
        <s v="37203-00"/>
        <s v="37219-00"/>
        <s v="37601-02"/>
        <s v="37604-01"/>
        <s v="37604-04"/>
        <s v="37613-00"/>
        <s v="36812-00"/>
        <s v="36842-00"/>
        <s v="90360-00"/>
        <s v="35523-00"/>
        <s v="37604-05"/>
        <s v="37803-00"/>
        <s v="37212-01"/>
        <s v="36537-01"/>
        <s v="36537-00"/>
        <s v="36579-01"/>
        <s v="37324-02"/>
        <s v="37342-00"/>
        <s v="37327-00"/>
        <s v="37020-01"/>
        <s v="90399-00"/>
        <s v="90403-00"/>
        <s v="36591-04"/>
        <s v="37303-00"/>
        <s v="37004-02"/>
        <s v="36585-03"/>
        <s v="37014-00"/>
        <s v="37023-01"/>
        <s v="37209-00"/>
        <s v="37324-00"/>
        <s v="36531-01"/>
        <s v="30635-00"/>
        <s v="36612-01"/>
        <s v="37300-00"/>
        <s v="55048-00"/>
        <s v="55084-00"/>
        <s v="58718-00"/>
        <s v="90367-00"/>
        <s v="35527-00"/>
        <s v="30075-10"/>
        <s v="30663-00"/>
        <s v="31230-05"/>
        <s v="36821-03"/>
        <s v="37315-00"/>
        <s v="90392-00"/>
        <s v="36624-00"/>
        <s v="36833-01"/>
        <s v="92121-00"/>
        <s v="36800-02"/>
        <s v="30224-00"/>
        <s v="58718-01"/>
        <s v="009164"/>
        <s v="920036"/>
        <s v="90402-01"/>
        <s v="30224-02"/>
        <s v="36608-00"/>
        <s v="36650-00"/>
        <s v="92119-00"/>
        <s v="92120-00"/>
        <s v="37604-06"/>
        <s v="36649-00"/>
        <s v="36803-00"/>
        <s v="37408-01"/>
        <s v="90398-01"/>
        <s v="90402-00"/>
        <s v="90404-00"/>
        <s v="36811-01"/>
        <s v="37321-00"/>
        <s v="13839-00 "/>
        <s v="600339"/>
        <s v="600811"/>
        <s v="92036-00 "/>
        <s v="92037-00 "/>
        <s v="92043-00 "/>
        <s v="92052-00 "/>
        <s v="92053-00 "/>
        <s v="92058-01 "/>
        <s v="92062-00 "/>
        <s v="92063-00 "/>
        <s v="92064-00 "/>
        <s v="92066-00 "/>
        <s v="92073-00 "/>
        <s v="92077-00 "/>
        <s v="92148-00 "/>
        <s v="92162-00 "/>
        <s v="96020-00 "/>
        <s v="96096-00 "/>
        <s v="96097-00 "/>
        <s v="96098-00 "/>
        <s v="96209-09"/>
        <s v="L000018"/>
        <s v="L000042"/>
        <s v="L018168"/>
        <s v="L018176"/>
        <s v="L018192"/>
        <s v="L018275"/>
        <s v="L018440"/>
        <s v="L018804"/>
        <s v="L018812"/>
        <s v="L018879"/>
        <s v="L018911"/>
        <s v="L019000"/>
        <s v="L019026"/>
        <s v="L019042"/>
        <s v="L019091"/>
        <s v="L019562"/>
        <s v="L020578"/>
        <s v="L020586"/>
        <s v="L020602"/>
        <s v="L020677"/>
        <s v="L015057"/>
        <s v="LMU001"/>
        <s v="L018200"/>
        <s v="L018218"/>
        <s v="L018283"/>
        <s v="L018309"/>
        <s v="L018457"/>
        <s v="L018465"/>
        <s v="L018481"/>
        <s v="L018564"/>
        <s v="L018820"/>
        <s v="L018846"/>
        <s v="L018853"/>
        <s v="L018887"/>
        <s v="L018903"/>
        <s v="L018945"/>
        <s v="L018952"/>
        <s v="L018978"/>
        <s v="L018986"/>
        <s v="L019034"/>
        <s v="L019059"/>
        <s v="L019075"/>
        <s v="L020388"/>
        <s v="L014076"/>
        <s v="L014092"/>
        <s v="L014209"/>
        <s v="L014084"/>
        <s v="L014159"/>
        <s v="L014100"/>
        <s v="L000034"/>
        <s v="L000075"/>
        <s v="L000331"/>
        <s v="L000414"/>
        <s v="L001057"/>
        <s v="L001081"/>
        <s v="L001198"/>
        <s v="L001214"/>
        <s v="L001255"/>
        <s v="L001651"/>
        <s v="L001867"/>
        <s v="L001891"/>
        <s v="L001917"/>
        <s v="L002055"/>
        <s v="L002493"/>
        <s v="L002543"/>
        <s v="L002618"/>
        <s v="L002667"/>
        <s v="L002766"/>
        <s v="L002816"/>
        <s v="L002857"/>
        <s v="L002873"/>
        <s v="L003749"/>
        <s v="L003780"/>
        <s v="L004234"/>
        <s v="L004291"/>
        <s v="L004317"/>
        <s v="L004416"/>
        <s v="L004655"/>
        <s v="L004812"/>
        <s v="L004879"/>
        <s v="L005439"/>
        <s v="L005512"/>
        <s v="L005843"/>
        <s v="L006072"/>
        <s v="L006239"/>
        <s v="L006254"/>
        <s v="L008912"/>
        <s v="L010272"/>
        <s v="L010595"/>
        <s v="L010751"/>
        <s v="L010769"/>
        <s v="L010991"/>
        <s v="L011015"/>
        <s v="L011494"/>
        <s v="L012708"/>
        <s v="L012807"/>
        <s v="L019125"/>
        <s v="L000836"/>
        <s v="L001925"/>
        <s v="L003137"/>
        <s v="L003327"/>
        <s v="L003517"/>
        <s v="L005256"/>
        <s v="L005298"/>
        <s v="L005306"/>
        <s v="L008151"/>
        <s v="L012674"/>
        <s v="L012716"/>
        <s v="L012849"/>
        <s v="L014019"/>
        <s v="L017723"/>
        <s v="L000232"/>
        <s v="L006247"/>
        <s v="L003764"/>
        <s v="L004523"/>
        <s v="L010868"/>
        <s v="L009640"/>
        <s v="L012757"/>
        <s v="L001800"/>
        <s v="L002360"/>
        <s v="L003830"/>
        <s v="L003848"/>
        <s v="L003855"/>
        <s v="L003863"/>
        <s v="L004259"/>
        <s v="L005132"/>
        <s v="L005330"/>
        <s v="L005355"/>
        <s v="L005876"/>
        <s v="L005942"/>
        <s v="L006080"/>
        <s v="L006171"/>
        <s v="L017285"/>
        <s v="L002379"/>
        <s v="L004242"/>
        <s v="L000851"/>
        <s v="L000950"/>
        <s v="L002139"/>
        <s v="L002295"/>
        <s v="L002410"/>
        <s v="L004622"/>
        <s v="L005710"/>
        <s v="L005801"/>
        <s v="L005892"/>
        <s v="L017270"/>
        <s v="L014416"/>
        <s v="L017278"/>
        <s v="L014332"/>
        <s v="L014423"/>
        <s v="L014704"/>
        <s v="L015040"/>
        <s v="L015263"/>
        <s v="L015271"/>
        <s v="L005249"/>
        <n v="1800"/>
        <s v="L008979"/>
        <s v="L010264"/>
        <s v="L009035"/>
        <s v="L009266"/>
        <s v="L010421"/>
        <s v="L009472"/>
        <s v="L009308"/>
        <s v="L010173"/>
        <s v="L012252"/>
        <s v="L019133"/>
        <s v="L019166"/>
        <s v="L019174"/>
        <s v="L019182"/>
        <s v="L019190"/>
        <s v="L019208"/>
        <s v="L019216"/>
        <s v="L019224"/>
        <s v="L019232"/>
        <s v="L019265"/>
        <s v="L019281"/>
        <s v="L019315"/>
        <s v="L019323"/>
        <s v="L019331"/>
        <s v="L019398"/>
        <s v="L019406"/>
        <s v="L019422"/>
        <s v="L019463"/>
        <s v="L019844"/>
        <s v="L019869"/>
        <s v="L019992"/>
        <s v="L020008"/>
        <s v="L020099"/>
        <s v="L020149"/>
        <s v="L020206"/>
        <s v="L020263"/>
        <s v="L020289"/>
        <s v="L021030"/>
        <s v="L021048"/>
        <s v="L021220"/>
        <s v="L021253"/>
        <s v="L021311"/>
        <s v="L021477"/>
        <s v="L021691"/>
        <s v="L021709"/>
        <s v="L012195"/>
        <s v="L012229"/>
        <s v="L012294"/>
        <s v="L012310"/>
        <s v="L012401"/>
        <s v="L019513"/>
        <s v="L019539"/>
        <s v="L020107"/>
        <s v="L020305"/>
        <s v="L020438"/>
        <s v="РГН 213398"/>
        <s v="L027391"/>
        <s v="L027409"/>
        <s v="L026542"/>
        <s v="L027631"/>
        <s v="L027607"/>
        <s v="L029447"/>
        <s v="L028704"/>
        <s v="L028720"/>
        <s v="57506-00"/>
        <s v="57506-01"/>
        <s v="57506-02"/>
        <s v="57506-03"/>
        <s v="57506-04"/>
        <s v="57518-00"/>
        <s v="57518-01"/>
        <s v="57518-02"/>
        <s v="57518-03"/>
        <s v="57518-04"/>
        <s v="57524-02"/>
        <s v="57700-00"/>
        <s v="57712-00"/>
        <s v="57715-00"/>
        <s v="57901-00"/>
        <s v="57903-00"/>
        <s v="57906-00"/>
        <s v="57915-00"/>
        <s v="57921-00"/>
        <s v="57927-00"/>
        <s v="58100-00"/>
        <s v="58103-00"/>
        <s v="58106-00"/>
        <s v="58506-00"/>
        <s v="58521-00"/>
        <s v="58521-01"/>
        <s v="58524-00"/>
        <s v="58700-00"/>
        <s v="58706-00"/>
        <s v="58721-00"/>
        <s v="58909-01"/>
        <s v="58912-01"/>
        <s v="58916-00"/>
        <s v="58924-00"/>
        <s v="58927-00"/>
        <s v="59300-00"/>
        <s v="58909-00"/>
        <s v="58936-00"/>
        <s v="090057"/>
        <s v="090058"/>
        <s v="58715-00"/>
        <s v="А58900-00"/>
        <s v="57506011"/>
        <s v="57506021"/>
        <s v="57506031"/>
        <s v="57506041"/>
        <s v="57518001"/>
        <s v="57518011"/>
        <s v="57518021"/>
        <s v="57518031"/>
        <s v="57518041"/>
        <s v="57524021"/>
        <s v="57700001"/>
        <s v="57712001"/>
        <s v="57715001"/>
        <s v="57901001"/>
        <s v="57903001"/>
        <s v="57906001"/>
        <s v="57912001"/>
        <s v="58100001"/>
        <s v="58103001"/>
        <s v="58106001"/>
        <s v="58500001"/>
        <s v="58524001"/>
        <s v="58700001"/>
        <s v="58900001"/>
        <s v="58909001"/>
        <s v="58921-00"/>
        <s v="59751-00"/>
        <s v="А57506-00"/>
        <s v="А57506-01"/>
        <s v="А57506-02"/>
        <s v="А57506-03"/>
        <s v="А57518-00"/>
        <s v="А57518-01"/>
        <s v="А57518-02"/>
        <s v="А57518-03"/>
        <s v="А57518-04"/>
        <s v="А57524-02"/>
        <s v="А57700-00"/>
        <s v="А57712-00"/>
        <s v="А57715-00"/>
        <s v="А57901-00"/>
        <s v="А57903-00"/>
        <s v="А57906-00"/>
        <s v="А57915-00"/>
        <s v="А57921-00"/>
        <s v="А57924001"/>
        <s v="А57927-00"/>
        <s v="А58100-00"/>
        <s v="А58103-00"/>
        <s v="А58106-00"/>
        <s v="А58506001"/>
        <s v="А58521-00"/>
        <s v="А58521-01"/>
        <s v="А58524-00"/>
        <s v="А58700-00"/>
        <s v="А58909-00"/>
        <s v="57506001"/>
        <s v="57915001"/>
        <s v="57921001"/>
        <s v="58521001"/>
        <s v="А59751-00"/>
        <s v="57512021"/>
        <s v="57927001"/>
        <s v="58927001"/>
        <s v="А58921-00"/>
        <s v="58521011"/>
        <s v="А58706001"/>
        <s v="58718001"/>
        <s v="А58718-00"/>
        <s v="59739-02"/>
        <s v="а59300-00"/>
        <s v="59300001"/>
        <s v="58916001"/>
        <s v="59751001"/>
        <s v="A58718-01"/>
        <s v="A58912-00"/>
        <s v="А58715-00"/>
        <s v="А58721-00"/>
        <s v="30224-01"/>
        <s v="252210"/>
        <s v="30094-00"/>
        <s v="90600-01"/>
        <s v="30409-00"/>
        <s v="30440-01"/>
        <s v="30094-03"/>
        <s v="36604-00"/>
        <s v="36605-00"/>
        <s v="30090-00"/>
        <s v="30440-00"/>
        <s v="36561-00"/>
        <s v="90047-00"/>
        <s v="38812-00"/>
        <s v="30094-06"/>
        <s v="009103"/>
        <s v="30075-04"/>
        <s v="36627-00"/>
        <s v="38418-02"/>
        <s v="96198-09"/>
        <s v="30075-01"/>
        <s v="59739-01"/>
        <s v="30075-16"/>
        <s v="30482-00"/>
        <s v="L029363"/>
        <s v="38418-01"/>
        <s v="30094-05"/>
        <s v="009014"/>
        <s v="009158"/>
        <s v="55812-00"/>
        <s v="55812-002"/>
        <s v="55816-01"/>
        <s v="55824-01"/>
        <s v="55824-00"/>
        <s v="90908-001"/>
        <s v="55032001"/>
        <s v="009202"/>
        <s v="90908-00"/>
        <s v="Услуге у оквиру организованог скрининга рака**"/>
        <s v="5578-00"/>
        <s v="55292-01"/>
        <s v="56001-00"/>
        <s v="56007-00"/>
        <s v="56010-00"/>
        <s v="56013-00"/>
        <s v="56013-02"/>
        <s v="56016-04"/>
        <s v="56016-05"/>
        <s v="56016-06"/>
        <s v="56022-01"/>
        <s v="56030-00"/>
        <s v="56101-00"/>
        <s v="56107-00"/>
        <s v="56301-00"/>
        <s v="56301-01"/>
        <s v="56307-00"/>
        <s v="56307-01"/>
        <s v="56401-00"/>
        <s v="56407-00"/>
        <s v="56409-00"/>
        <s v="56412-00"/>
        <s v="56501-00"/>
        <s v="56507-00"/>
        <s v="56801-00"/>
        <s v="56807-00"/>
        <s v="57001-00"/>
        <s v="57007-00"/>
        <s v="56010-03"/>
        <s v="56013-03"/>
        <s v="56016-00"/>
        <s v="56016-07"/>
        <s v="56016-03"/>
        <s v="56022-00"/>
        <s v="56028-00"/>
        <s v="56220-00"/>
        <s v="56221-00"/>
        <s v="56223-00"/>
        <s v="56224-00"/>
        <s v="56549-01"/>
        <s v="56619-00"/>
        <s v="56625-00"/>
        <s v="57001-01"/>
        <s v="57350-00"/>
        <s v="57350-02"/>
        <s v="57007-01"/>
        <s v="56022-02"/>
        <s v="57350-03"/>
        <s v="56010-01"/>
        <s v="56625003"/>
        <s v="56401003"/>
        <s v="57350-04"/>
        <s v="56028-02"/>
        <s v="56036-00"/>
        <s v="Магнетна резонанца (у загради уписати број апарата и број смена)"/>
        <s v="Број прегледаних пацијената"/>
        <s v="Укупан број услуга"/>
        <s v="90901-10"/>
      </sharedItems>
    </cacheField>
    <cacheField name="Назив услуге" numFmtId="0">
      <sharedItems containsBlank="1" count="2102" longText="1">
        <m/>
        <s v="Специјалистички преглед први"/>
        <s v="Специјалистички преглед контролни"/>
        <s v="Интравенско давање фармаколошког средства, анти-инфективно средство"/>
        <s v="Интравенско давање фармаколошког средства, друго и некласификовано фармаколошко средство"/>
        <s v="Субкутано давање фармаколошког средства, тдруго и некласификован средс."/>
        <s v="Трансфузија крвних компоненти и деривата"/>
        <s v="Трансфузија осталих крвних деривата"/>
        <s v="Неки други начин давања фарм.средства ,друго и некласификовано на друг.месту"/>
        <s v="Орално давање фарм.средства ,друго и некласификовано фарм. средство"/>
        <s v="Остале терапије обогаћивања кисеоника/ом "/>
        <s v="Трансфузија еритроцита"/>
        <s v="Орално давањефармаколошког средства анти-инфективно"/>
        <s v="Kaтетеризација мокраћне бешике"/>
        <s v="удружене зтравствене процедуре,дијететика"/>
        <s v="Саветовање или подучавање о исхрани -дневном уносу"/>
        <s v="Поступак одржавања неинвазивне вентилаторне подршке &lt;= 24"/>
        <s v="Интравенско давање фармаколошког сред. Тромболитичко"/>
        <s v="Субкутано давање фармаколошког средства,тромболитичко средство"/>
        <s v="Хемодијализа"/>
        <s v="Интермитентна хемодиафилтрација"/>
        <s v="Континуирана перитонеална дијализа, дугорочна"/>
        <s v="Интермитентна перитонеална диализа, дугорочна"/>
        <s v="Специјалистички преглед први - доцента и примаријуса"/>
        <s v="Специјалистички преглед контролни - доцента и примаријуса"/>
        <s v="Примена серклажа на грлић материце"/>
        <s v="Елективни царски рез са резом на доњем сегменту материце"/>
        <s v="Хитан царски рез са резом на доњем сегменту материце"/>
        <s v="Експлоративна лапаротомија"/>
        <s v="Одвајање абдоминалних прираслица"/>
        <s v="Лапароскопско одвајање абдоминалних прираслица"/>
        <s v="Дренажа интра-абдоминалног апсцеса, хематома или цисте "/>
        <s v="Деструкција брадавица вулве"/>
        <s v="Репарација предњег и задњег вагиналног компартмана, вагинални приступ"/>
        <s v="Лапароскопска оваријална цистектомија, једнострана"/>
        <s v="Лапароскопска салпингектомија - једнострана"/>
        <s v="Дилатација цервикалног канала и киретажа материце "/>
        <s v="Ексцизија промењених зона грлића омчицом (ЛЛЕТЗ) и ЛООП ексцизија ЛЛЕТЗ ексцизиона конусна биопсија"/>
        <s v="Миомектомија материце"/>
        <s v="Класична хистеректомија са аднексектомијом"/>
        <s v="Вагинална хистеректомија"/>
        <s v="Салпингектомија са уклањањем трудноће у јајоводу"/>
        <s v="Оваријална цистектомија, једнострана"/>
        <s v="Овариектомија, једнострана"/>
        <s v="Салпингектомија, једнострана"/>
        <s v="Лапароскопија"/>
        <s v="Лапароскопска парцијална овариектомија"/>
        <s v="Биопсија уретре"/>
        <s v="Апендектомија"/>
        <s v="Одстрањење аналне брадавице"/>
        <s v="Лечење цисте Бартолинијеве жлезде"/>
        <s v="Репарација предњег вагиналног компартмана, вагинални приступ"/>
        <s v="Репарација задњег вагиналног компартмана, вагинални приступ"/>
        <s v="Биопсија грлића материце"/>
        <s v="Лапароскопска салпингооваријектомија,једнострана"/>
        <s v="Тотална класична абдоминална хистеректомија"/>
        <s v="Инцизија цисте или апцеса јајника"/>
        <s v="Салпигооваријектомија,једнострана"/>
        <s v="Пласирање ЈЈ катетера утерореноскопски или цистоскопски"/>
        <s v="Полипектомија грлића материце"/>
        <s v="Дилатација и евакуација садржаја материце "/>
        <s v="Биопсиа вулве"/>
        <s v="Биопсија перитонеума"/>
        <s v="Лапароскопска овариектомија обострана"/>
        <s v="Лапароскопски асистирана вагинална хистеректимија са аднекстомијом"/>
        <s v="Уклањање страног тела из коже и поткожног ткива инцизијом"/>
        <s v="Биопсија коже и поткожног ткива"/>
        <s v="Уклањање интраутериног улошка"/>
        <s v="Стерилизација отвореним абдоминалним приступом"/>
        <s v="Клинаста ресекција јајника"/>
        <s v="Оваријална цистектомија,обострана"/>
        <s v="Епизиотомија"/>
        <s v="Сутура лацерације вагине након порођаја"/>
        <s v="Отклањање највећег дела интраабдоминалних лезија(дебулкинг)"/>
        <s v="Ресекција танког црева са анастомозом"/>
        <s v="Конизација грлића материце"/>
        <s v="Биопсија јајника"/>
        <s v="Скидање конца серклажа"/>
        <s v="Субтотална абдоминална хистеректомиа"/>
        <s v="Постоперативна "/>
        <s v="Лечење апсцеса  Бартолинијеве жлезде"/>
        <s v="Постпартална евакуација садржаја материце дилатацијом цервикалног"/>
        <s v="Остали поступци код постпарталног крварења"/>
        <s v="Остале инцизије на вулви и перинеуму"/>
        <s v="Ограничена ресекција дебелог црева"/>
        <s v="Лапароскопска салпингооваријектомија ,обострана"/>
        <s v="Уклањање осталих лезија материце"/>
        <s v="Сутура руптуре грлића материце након порођаја"/>
        <s v="Репарација ране на кожи и поткожном ткиву осталих области која укључује меко ткиво"/>
        <s v="Салпингоовариектомија -обострана"/>
        <s v="Репарација руптуре мокраћне бешике"/>
        <s v="Уклањање дрена из трбуха"/>
        <s v="Реконструкција материце и потпорних структура"/>
        <s v="Салпингектомија ,обострана"/>
        <s v="Реимплантација уретера у мокраћну бешику,једнострана"/>
        <s v="Ексцизија лезије на кожи и поткожном  ткиву осталих области"/>
        <s v="Ректосигмоидектомија са формирањем стоме"/>
        <s v="Оваријектомија ,обострана"/>
        <s v="Лапароскопска асистирана вагинална хистеректомија"/>
        <s v="Остале процедуре на грлићу"/>
        <s v="Биопсија јајовода"/>
        <s v="Биопсија дебелог црева"/>
        <s v="Лапароскопска салпинектомија са уклањањем трудноће у јајоводу"/>
        <s v="Лапароскопска електродеструкција јајовода"/>
        <s v="Екстерни ЦТГ мониторинг фетуса"/>
        <s v="Превијање ране"/>
        <s v="Убацивање интраутериног уређаја (ИУД)"/>
        <s v="Уклањање интраутериног уређаја"/>
        <s v="Лечење апсцеса Бартолинијеве жлезде "/>
        <s v="Биопсија вагине"/>
        <s v="Колпоскопија"/>
        <s v="Киретажа материце без дилатације цервикалног канала"/>
        <s v="Радикална дијатермија промена на грлићу материце"/>
        <s v="Тест проходности јајовода"/>
        <s v="Ултразвучни преглед женског пелвиса"/>
        <s v=" Вагинално испирање"/>
        <s v="Вагинална штрајфна"/>
        <s v="Пласирање осталих вагиналних песара"/>
        <s v="Папаниколау (ПАП) тест"/>
        <s v="Инфилтрација локалног анестетика, АСА 10 "/>
        <s v="Инфилтрација локалног анестетика, АСА 99"/>
        <s v=" Саветовање или подучавање о одржавању здравља и опоравку "/>
        <s v="Узимање биолошког материјала за микробиолошки преглед"/>
        <s v="Постпартална евакуација садржаја материце киретажом и дилатацијом цервикалног канала"/>
        <s v="Интрамускуларно давање фармаколошког средства, антиинфективно средство"/>
        <s v="Интрамускуларно давање фармаколошког средства, друго и некласификовано фармаколошко средство"/>
        <s v="Интравенско давање фармаколошког средства, хранљива супстанца"/>
        <s v="Интравенско давање фармаколошког средства, електролит"/>
        <s v="Орално давање фарм.средстваантиинфективно"/>
        <s v="Пласирање брауниле"/>
        <s v="Вађење крви у дијагностичке сврхе"/>
        <s v="Катетеризација мокраћне бешике"/>
        <s v="Ултразвучни преглед због мерња  раста фетуса "/>
        <s v="Ултразвучни преглед абдомена или пелвиса због осталих стања повезаних са трудноћом"/>
        <s v="Хистеросалпингографија"/>
        <s v="Примена лека за респираторни систем помоћу небулизатора"/>
        <s v="Остале терапије обогаћивања кисеоником"/>
        <s v="Остала испирања ректума"/>
        <s v="Уклањање катетера уретеростоме или уретералног катетера"/>
        <s v="Давање токсоида тетануса"/>
        <s v="Саветовање или подучавање о планирању породице припремању за родитељство"/>
        <s v="Интрамускуларно давање фармаколошког средства, хранљива субст. фармаколошко средство"/>
        <s v="Интрамускуларно давање фармаколошког средства,електролита"/>
        <s v="Интравенско давање фармаколошког средства, тромболитичко"/>
        <s v="Интравенско давање фармаколошког средства, антиинфективно средст."/>
        <s v="Интравенско давање фармаколошког средства, стероид"/>
        <s v="Интравенско давање фармаколошког средства, инсулин"/>
        <s v="Субкутано давање.фарм.средст,тромболитичко"/>
        <s v="Субкутано давање.фарм.средст,антиинфективно"/>
        <s v="Субкутано давање.фарм.средст,инсулин"/>
        <s v="Орално давање фарм.сред. ,стероид"/>
        <s v="Орално давање фарм.сред. ,друго и некласификовано фарм.средс."/>
        <s v="Неназначен начин давања фарм сред.друго и некласификовано фарм.сред."/>
        <s v="Амниоскопија"/>
        <s v="Сутура повреда перинеума првог или другог степана"/>
        <s v="Инфилтрација локалног анестетика, АСА 19"/>
        <s v="Превенција декубитуса у рехабилитацији"/>
        <s v="Трансфузија плазма експандера"/>
        <s v="Процена интегритета коже"/>
        <s v="Мануелни преглед дојке"/>
        <s v="Уклањање осталих вагиналних песара"/>
        <s v="Абдом иналана парацентеза"/>
        <s v="Дилатација грлића материце "/>
        <s v="Гинеколошки преглед"/>
        <s v="Инцизија и дренажа дојке"/>
        <s v="Инцизија и дренажа апсцеса меког ткива"/>
        <s v="Уклањање штрајфне вагине или вулве"/>
        <s v="Индукција повачаја простагландинском вагиналетом"/>
        <s v="Локална апликација лека токсавид"/>
        <s v="Каутеризација промена на грлићу материце"/>
        <s v="Ексцизија лезија вулве"/>
        <s v="Социотерапијски  рад са члановима породице или колектива"/>
        <s v="Уклањање интраутериног штрајфне"/>
        <s v="Удружене здравствене процедуре ,социјални рад"/>
        <s v="Психосоцијална процена"/>
        <s v="Друго психосоцијално"/>
        <s v="Пасивна имунизација са рх (д)  имуноглобулином"/>
        <s v="Орално давање фармаколошког средства"/>
        <s v="Репарација ране на кожи и поткожном ткиву осталих области ,површинска"/>
        <s v="Замена сталног уринарног катетера"/>
        <s v="Терапијска торакоцинтеза"/>
        <s v="Субкутано давање фармаколошког средста ,друго и некласификовано фармаколошко средсто"/>
        <s v="Удружене здравствене процедуре,дијететика"/>
        <s v="Саветовање или подучавање о исхрани или дневном уносу"/>
        <s v="Ексцизија лезије меког ткива ,некласификована на другом месту"/>
        <s v="Екстракција млека из дојке у лактацији"/>
        <s v="Испирање катетера некласификовано на другом месту"/>
        <s v="Информативни интервију социјалног радника"/>
        <s v="Подучавање о правима и могућностима пацијента"/>
        <s v="Социотерапијски рад са члановима породице или колектива"/>
        <s v="Удружене здравствене процедуре"/>
        <s v="Остале процене, консултације или евалуације"/>
        <s v="Репарација ране на кожи и поткожном ткиву осталих области, која укључује меко ткиво"/>
        <s v="Катетеризација мокраћне бешике – кроз уретру"/>
        <s v="Индукција порођаја окситоцином"/>
        <s v="Индукција порођаја простагландином"/>
        <s v="Активно вођење порођаја применом лекова"/>
        <s v="Спонтани порођај код теменог положаја"/>
        <s v="Довршавање порођаја вакуум екстракцијом"/>
        <s v="Карлични порођај уз ручну помоћ"/>
        <s v="Сутура повреда перинеума првог или другог степена"/>
        <s v="Мануелна екстракција постељице"/>
        <s v="Постпартална мануелна ревизија материчне шупљине "/>
        <s v="Пасивна имунизација са Рх(Д) имуноглобулином"/>
        <s v="Узимање материјала са коже и видљивих слузокожа за микробиолошки и цитолошки преглед"/>
        <s v="Узорковање и слање материјала за лабораторијска испитивања"/>
        <s v="Унутрашњи окрет плода"/>
        <s v="Лаважа носница"/>
        <s v="Примена лека за респираторни систем помоћу небулузатора"/>
        <s v="Орално давање.фарм.средст,антиинфективно"/>
        <s v="Примена тетанусног антитоксина"/>
        <s v="Дилатација грлића материце"/>
        <s v="Евакуација хематома предњег трбуш.зида након царског реза"/>
        <s v="Сутура расцепа перинеума трећег или четвртог степена"/>
        <s v="Остале сутуре лацерације или руптура без повреде"/>
        <s v="Интрамускуларно давање фармаколошког средства,хранљивљ супстанца."/>
        <s v="Полипектомија грлића"/>
        <s v="Друго психосоцијално "/>
        <s v="Скидање конца серклажом"/>
        <s v="Ултразвучни преглед абдомена или пелвиса због осталих стања са трудноћом"/>
        <s v="Испирање уретеростоме или уретеланог катетера"/>
        <s v="Преглед целог цервикса"/>
        <s v="Евакуација хематома перинеума након порођаја без инцизије"/>
        <s v="Лумбална пункција"/>
        <s v="Вакцинација  против беснила"/>
        <s v="Пасивна имунизација имуноглобулином беснила"/>
        <s v="Саветовање или подучавање о исхрани о дневном уносу хране"/>
        <s v="Саветовање или подучавање о одржавању здравља и опоравку "/>
        <s v="Интрамускуларно давање фармаколошког средства, анти-инфективно средство"/>
        <s v="Интрамускуларно давање фармаколошког средства, стероид"/>
        <s v="Катетеризација мокраћне бешикекроз уретру"/>
        <s v="Интрамускуларно давање фармаколошког средства, хранљива супстанца"/>
        <s v="Интрамускуларно давање фармаколошког средства, друго и неозначено средство"/>
        <s v="Интравенско давање фармаколошког средства, антиинфективно средство"/>
        <s v="Интравенско давање фармаколошког средства, друго и некласификовано  средство"/>
        <s v="Субкутано давање фармаколошког средства ,тромболитичко средство"/>
        <s v="Орално давање фарм.средст.друго и некласификовано фармаколошко средство"/>
        <s v="Појединачна пријава заразне болести"/>
        <s v="Евидентирање заразне болести"/>
        <s v="Узорковање и слање материјала за лабораторијско испитивање"/>
        <s v="Испирање катетера,некласификовано на другом месту"/>
        <s v="Субкутано давање фармаколошког средства ,инсулин"/>
        <s v="Орално давање фарм.средство,антиинфективно средство"/>
        <s v="Орално давање фарм.средство"/>
        <s v="Орално давање фарм.средство,електролит"/>
        <s v="Неки други начин давања фармаколошког средства,друго и неквалификовано фармаколошко средство"/>
        <s v="Неки други начин давања фармаколошког средства, антиинфективно средтво"/>
        <s v="Неки други начин давања фармаколошког средства, стероид"/>
        <s v="Поступак одржавања неинвазивне вентилаторне подршке &lt;24 сата"/>
        <s v="Субкутано даванје фармаколошког средства ,антиинфективно средство"/>
        <s v="Остале електрокардиографије"/>
        <s v="Интравенска пост-процедурална инфузија аналгетика"/>
        <s v="Узимање назофарингеалног бриса за преглед на присуство SARS-CoV-2 у амбуланти"/>
        <s v="Интравенско давање фармаколошког средства,тромболитичко средство"/>
        <s v="Узимање материјала у циљу доказивања вирусног AgSARS-CoV-2"/>
        <s v="Детекција вирусног AgSARS-CoV-2 квалитативном методом"/>
        <s v="Ендотрахеална интубација,једнолуменски тубус"/>
        <s v="Превенција декубитуса"/>
        <s v="Кардиоверзија"/>
        <s v="Централна венска катетеризација"/>
        <s v="Поступак одржавања континуиране вентилаторне подршке &lt; 24 сата"/>
        <s v="Поступак одржавања континуиране вентилаторне подршке &gt;96 сати"/>
        <s v="Одржавање ендотрахеалне интубације,једнолуменски тубус"/>
        <s v="Аноректални преглед"/>
        <s v="Пласирање назогастричне сонде"/>
        <s v="Кардиопулмонална"/>
        <s v="Одржавање катетера пласираног ради администрације лека"/>
        <s v="Поступак одржавања неинвазивне вентилаторне подршке,&amp;gt,24 сати и &amp;lt;96 сати"/>
        <s v="Поступак одржавања неинвазивне вентилаторне подршке &gt;96 сати"/>
        <s v="Удружене здравствене процедуре,социјални рад"/>
        <s v="Орална нутритивна подршка"/>
        <s v="Интрамускуларно давање фармаколошког средства,инсулин"/>
        <s v="Орално давање фармаколошког средства,тромболитичко средство"/>
        <s v="Социотераписки рад са члановима породице или колектива"/>
        <s v="Ендотрахеала интубација ,једнолуменски тубус"/>
        <s v="Специјалистички преглед физијатра"/>
        <s v="Специјалистички преглед физијатра-контролни"/>
        <s v="Терапија хладноћом"/>
        <s v="Кинезитерапија у новорођенчета и одојчета"/>
        <s v="Електростимулација *"/>
        <s v="Интерферентне струје"/>
        <s v="Стабилна галванизација"/>
        <s v="Дијадинамичке струје"/>
        <s v="Електромагнетно поље"/>
        <s v="Позиционирање"/>
        <s v="Вежбе хода у разбоју"/>
        <s v="Активне вежбе са помагалима"/>
        <s v="Корективне вежбе пред огледалом"/>
        <s v="Обука заштитним покретима и положајима тела код дископатичара"/>
        <s v="Вежбе за реуматоидни артритис"/>
        <s v="Активне сегментне вежбе са отпором"/>
        <s v="Пасивне сегментне вежбе"/>
        <s v="Индивидуални рад са децом (јувенилни артритис, церебрала и сл.)"/>
        <s v="Вежбе на справама или ергобициклу"/>
        <s v="Пребацивање доминантног на неоштећен екстремитет"/>
        <s v="Вежбе пацијената са параплегијом или хемиплегијом"/>
        <s v="Вежбе релаксације"/>
        <s v="Ход по равном"/>
        <s v="Нyллин-ов степеник"/>
        <s v="Ласер по акупунктурним тачкама"/>
        <s v="Непостредна постоперативна рехабилитација особе са ампутацијом доњег екстремитета"/>
        <s v="Електрофореза лека"/>
        <s v="Вежбе код деформитета кичменог стуба код деце"/>
        <s v="Рани рехабилитациони третман у коронарној и посткоронарној јединици код пацијената са акутним инфарктом миокарда"/>
        <s v="Третман Биоптрон лампом"/>
        <s v="Терапија топлотом"/>
        <s v="Удружене здравствене процедуре, радна терапија"/>
        <s v=" Примена, намештање, прилагођавање или замена помагала или уређаја за прилагођавање"/>
        <s v="Терапија мишића лица/темпоромандибуларног зглоба вежбањем"/>
        <s v="Терапија раменог зглоба вежбањем"/>
        <s v=" Терапија грудних или трбушних мишића вежбањем"/>
        <s v="Терапија мишића леђа или врата вежбањем"/>
        <s v="Терапија мишића руку вежбањем"/>
        <s v="Терапија лакатног зглоба вежбањем"/>
        <s v="Терапија мишића руку, ручног зглоба или зглобова прстију вежбањем"/>
        <s v="Терапија зглоба кука вежбањем"/>
        <s v="Терапија мишића карличног дна"/>
        <s v="Терапија мишића ногу вежбањем"/>
        <s v="Терапија зглоба колена"/>
        <s v="Терапија мишића стопала, ножног зглоба или зглобова прстију вежбањем"/>
        <s v=" Увежбавање вештина у активностима повезаним са положајем тела/мобилношћу/покретом "/>
        <s v="Вежбе дисања у лечењу болести респираторног система"/>
        <s v="Увежбавање вештина коришћења уређаја или опреме за помоћ "/>
        <s v="Терапијски ултразвук"/>
        <s v="Дренажа респираторног система, без инцизије "/>
        <s v="Терапеутска масажа или манипулација везивног/меког ткива, некласификованог на другом месту"/>
        <s v="Терапија целог тела"/>
        <s v="Терапија стимулацијом,некласификована на другом месту"/>
        <s v="Биомеханичка процена"/>
        <s v="Солукс (инфраруз) ултравиолет"/>
        <s v="Вежбе за Ц кичму"/>
        <s v="Потпогнуте сегменете везбе"/>
        <s v="Обука за употребу и привикавања на инвалидна колица"/>
        <s v="Вежбе по Аланбургеру"/>
        <s v="Вежбе за М.Бехтерев"/>
        <s v="Физикална терапија"/>
        <s v="Удружене здравствене процедуре, дијететика"/>
        <s v="Обука вештина у активностима које се односе на бригу оо себи"/>
        <s v="Вежбе за корекције хода и баланса"/>
        <s v="Остеодезитометрија"/>
        <s v="Ултразвучни преглед дојке, билатералан"/>
        <s v="Остале електрокардиографије (ЕКГ)"/>
        <s v="Холтер амбулантно континуирано ЕКГ снимање "/>
        <s v="Хемодијализа "/>
        <s v="Интермитентна хемодиафилтрација  "/>
        <s v="Терапијска венесекција"/>
        <s v="Поступак одржавања континуиране вентилаторне подршке ,&gt;24 сати"/>
        <s v="Поступак одржавања континуиране вентилаторне подршке ,&gt;96 сати"/>
        <s v="Абдоминална парацентеза "/>
        <s v="Ултразвучни преглед врата"/>
        <s v="Ултразвучни преглед абдомена"/>
        <s v="М-приказ и дводимензионални ултразвучни преглед срца у реалном времену"/>
        <s v="Затворена масажа срца "/>
        <s v="Поступак одржавања неинвазивне вентилаторне подршке&lt; 24 сата"/>
        <s v="Удружене здравствене процедуре, едукација о дијабетесу"/>
        <s v="Саветовање или подучавање о одржавању здравља и опоравку"/>
        <s v="Интрамускуларно давање фармаколошког средства, тромболитичко средство"/>
        <s v="Интрамускуларно давање фармаколошког средства, друго и неназначено фармаколошко средство"/>
        <s v="Субкутано давање фармаколошког средства, инсулин"/>
        <s v="Орално давање фармаколошког средства, анти-инфективно средство"/>
        <s v="Поступак одржавања неинвазивне вентилаторне подршке&gt; 96 сати"/>
        <s v="Интрамускуларно давање фарм.средства ,стероид"/>
        <s v="Интравенско давање фармак.средства,стероид"/>
        <s v="Катетеризација мокраћне бешике -кроз уретру"/>
        <s v="Субкутано давање фармаколошког средства, друго и некласификовано фарм средство"/>
        <s v="Интравенско давање фармаколошког средст.инсулин"/>
        <s v="Субкутано давање фармаколошког средства, тромболитичко средс."/>
        <s v="Орално давање фармаколошког средства, тдруго и некласификован средс."/>
        <s v="Узроковање и слање матерјала уза лабараторијско испитивање"/>
        <s v="Превенција декубитиса  рехабилитацији"/>
        <s v="Уклањање катетера уростоме или уретералног катететра"/>
        <s v="Испирање катететра , некласификовано на др месту"/>
        <s v="Процена интергритета коже"/>
        <s v="Интравенско давање фармаколошког средст.трромболитучко средство"/>
        <s v="Орално давање фарм.средства ,тромболитичко средство"/>
        <s v="Орално давање фарм.средства"/>
        <s v="Неки други начин давања фарм.средства ,друго и некласификовано"/>
        <s v="Неназначен начин давања фарм.средства ,друго и некласификовано"/>
        <s v="Саветовање или информисање пацијента о примени лека"/>
        <s v="Орално давање фрамаколошког средтва, антидот"/>
        <s v="Обрада коже и подкожног ткива без екцизије"/>
        <s v="Кардиопулмонална реанимација"/>
        <s v="Детекција психоактивних супстанци у урину код завистника"/>
        <s v="Пласирање цеви у ректум"/>
        <s v="Удружене здравствене процедуре - социјални рад"/>
        <s v="Удружене здравствене процедуре -физиотерапија"/>
        <s v="Остале процене консултације или евалуације"/>
        <s v="Саветовање или подучавање о штетности супстанци које узрокују зависност "/>
        <s v="Интрмускуларно давање фармаколошког средства,електролит"/>
        <s v="Интрмускуларно давање фармаколошког средства,друго и неозначено фармаколошко средство"/>
        <s v="Трансфузија еритроцита "/>
        <s v="Поступак одржавања неинвазивне вентилаторне подршке24 и 96 сати"/>
        <s v="Интравенско давање фармаколошког средства,хранљива супстанца"/>
        <s v="Испирање нефростоме или пијелостоме"/>
        <s v="Парентерална нутритивна подршка"/>
        <s v="Орално давање фармаколошког средства, "/>
        <s v="Биопсија желуца"/>
        <s v="Флексибилна фибероптичка езофагоскопија "/>
        <s v="Ригидна фибероптичка езофагоскопија"/>
        <s v="Удружене здравствене процедуре -психологија"/>
        <s v="Ситуационо професионално саветовање или подучавање "/>
        <s v="Неки други начин давања фармаколошког средства,стероид"/>
        <s v="Интравенско давање фармаколошког средства,антинеопластично средство"/>
        <s v="Дијагностичка торакоцентеза"/>
        <s v="Терапијска торакоцентеза"/>
        <s v="Одржавање катетера,пласираног ради администрације лека"/>
        <s v="Неки други начин давања фармаколошког средства,електролит"/>
        <s v="Испирање осталих трајних катетера мокраћне бешике"/>
        <s v="Аспирација секрета из носа методом по прецу"/>
        <s v="Саветовање или подучавање о исхрани-дневном уносу"/>
        <s v="Телеконсултација пацијента са доктором медицине одговарајуће специјалности"/>
        <s v="Остала саветовања "/>
        <s v="Ментална бихејвиорална процена"/>
        <s v="Неки други начин давања фармак.средства, антинеопластично средство"/>
        <s v="Испирање уретеростоме или уретералног катетера"/>
        <s v="Превентивно саветовање или подучавање"/>
        <s v="Интравенско давање фармаколошког средства, антинеопластично средство"/>
        <s v="Субкутано давање фармаколошког средства, други и некласификовано фарм.средство"/>
        <s v="Остало давање фармаколошког средст.антинеопластично"/>
        <s v="Орално давање фармаколошког средства, друго и некласификовано фармаколошко средство"/>
        <s v="Интрамускуларно давање фармаколошког средства,антинеопластично средство"/>
        <s v="Субкутано давање фармаколшког средства,антинеопластично средство"/>
        <s v="Oстале електрокардиографије"/>
        <s v=" Кардиоверзија"/>
        <s v="Ендотрахеална интубација, једнолуменски тубус "/>
        <s v=" Пласирање назогастричне сонде"/>
        <s v=" Кардиопулмонална реанимација"/>
        <s v="Рутинска преоперативна анестезиолошка процена"/>
        <s v="Продужена преоперативна анестезиолошка процена"/>
        <s v="Хитна преоперативна анестезиолошка процена"/>
        <s v="Општа анестезија, АСА 10"/>
        <s v="Општа анестезија, АСА 19"/>
        <s v="Општа анестезија, АСА 20"/>
        <s v="Општа анестезија, АСА 29"/>
        <s v="Општа анестезија, АСА 30"/>
        <s v="Општа анестезија, АСА 39"/>
        <s v="Општа анестезија, АСА 40"/>
        <s v="Општа анестезија, АСА 49"/>
        <s v="Општа анестезија, АСА 50"/>
        <s v="Општа анестезија, АСА 59"/>
        <s v="Седација, АСА 30"/>
        <s v="Седација, АСА 39"/>
        <s v="Седација, АСА 50"/>
        <s v="Уклањанње венског катетера"/>
        <s v="Интравенска постпроцедурална инфузија ,аналгезија ,контролисана од стране пацијента (ПЦА)"/>
        <s v="Интравенско давање фармаколошкпг средства ,антидот"/>
        <s v="Континуирана регистрација пулса"/>
        <s v="Интравенска постпроцедурална инфузија ,аналгетика"/>
        <s v="Поступак одрзавања континуиране вентилаторне подршке&gt; 24 сата"/>
        <s v="Поступак одрзавања континуиране вентилаторне подршке 24 сати и 96 сати"/>
        <s v="Поступак одрзавања континуиране вентилаторне подршке  &lt; 96 сати"/>
        <s v="Континуирана регистрација ЕКГ"/>
        <s v="Одрзавање катетера пласираног ради администрације лека"/>
        <s v="Интрамускуларно давање фарамаколоског средства др и ненаѕначено фрам.средство"/>
        <s v="Остале терапије обогаћивања кисеоника"/>
        <s v="Седација, АСА 10"/>
        <s v="Седација, АСА 20"/>
        <s v="Друге интубације"/>
        <s v="Седација,АСА 40"/>
        <s v="Поступак одржавања неинвазивне вентилаторне подршке,&lt;=24сата"/>
        <s v="Поступак одржавања неинвазивне вентилаторне подршке,&gt;=24 сати и 96 сати"/>
        <s v="Поступак одржавања неинвазивне вентилаторне подршке,&gt;=96сати"/>
        <s v="Седација АСА  29"/>
        <s v="Спинална ињекција локалног анестетика"/>
        <s v="Регионална блокада,нерва доњег екстремитета,АСА 29"/>
        <s v="Регионална блокада,нерва доњег екстремитета,АСА 39"/>
        <s v="Управљање регионалном блокадом,нерва стабла"/>
        <s v="Управљање регионалном блокадом,нерва доњег екстремитета"/>
        <s v="Одржавање ендотрахеалне интубације,једнолименски тубус"/>
        <s v="Седација ,АСА 49"/>
        <s v="Мерење размене гасова"/>
        <s v="Испитивање отоакустичке емисије изазване кликом (TEOAE) "/>
        <s v="Остале процедуре фототерапије, на кожи"/>
        <s v="Остале терапије обогачивање кисеоником"/>
        <s v="Остала мерења респираторне функције"/>
        <s v="Узимање материјала са коже и видљивих слузокожа за микробиолошки,бактериолошки и цитолошки преглед"/>
        <s v="Вађење крви новорођенчета у дијагностичке сврхе"/>
        <s v="Евакуација секрета из носа и параназалних синуса кроз природна ушћа"/>
        <s v="Ултразвучни преглед главе"/>
        <s v="Ултразвучни преглед уринарног система"/>
        <s v="Примена средстава у кожи и подкожном ткиву"/>
        <s v="Остале процедуре на кожи и подкожном ткиву"/>
        <s v="Обрада коже и подкожног ткива без ексцизије"/>
        <s v="Испирање ока"/>
        <s v="Кардиопулмоналана реанимација"/>
        <s v="Вакцинација против туберкулозе"/>
        <s v="Вакцинација против хепатитиса Б"/>
        <s v="Процена исхране/дневног уноса хране"/>
        <s v="Саветовање или подучавање о исхрани/дневном уносу хране"/>
        <s v="Орално давање фарм.средст.,хранњива субстанца"/>
        <s v="Орално давање фармакол.средства,друго и некласификовано фарм.сред."/>
        <s v="Пласирање браунииле "/>
        <s v="Офталмолошки преглед"/>
        <s v="Немеханичка метода реанимације "/>
        <s v="Примена тетанусног токсина"/>
        <s v="Неки други нацин дававања фарм.сред. др и некласификовано фарм. средство"/>
        <s v="Уринокултура"/>
        <s v="Субкутано давање фарм. средства ,друго и некласификовано фарм .средство"/>
        <s v="Мерење периферне температуре(на прсту)"/>
        <s v="Саветовање или информисање пацијента о примени прописаног лека"/>
        <s v="Ултразвучни преглед кука"/>
        <s v="Примена осталих антитоксина "/>
        <s v="Неки други начин давања фармаколошког средства,антинеопластично средство"/>
        <s v="Процена старења"/>
        <s v="Удружене здравствене процедуре, психологија"/>
        <s v="Друго психосоцијално саветовање"/>
        <s v="Испитивање координације покрета"/>
        <s v="Испитивање говорног статуса и гласа батеријом тестова"/>
        <s v="Рехабилитација ринолалија"/>
        <s v="Фонијатријске вежбе"/>
        <s v="Фонијатријске вежбе-вежбе релаксације"/>
        <s v="Артикулациони третман"/>
        <s v="Корекциони третман поремећаја говора"/>
        <s v="Упутство за рад и савет родитељима детета оштећеног гласа"/>
        <s v="Дефектолошка анамнеза и обсервација"/>
        <s v="Контролни преглед логопеда"/>
        <s v="Увежбавање вештине говора и активности повезане са сензорном (Сензомоторном неуролошком функцијом)"/>
        <s v="Увежбавање гласа"/>
        <s v="Увежбавање вештина говора "/>
        <s v="Увежбавање језичких вештина"/>
        <s v="Интрамускуларно давање фармаколошког средства, антинеоплатично"/>
        <s v="Интрамускуларно давање фармаколошког средства, тромбволитичко средство"/>
        <s v="Интрамускуларно давање фармаколошког средства, инсулин"/>
        <s v="Интравенско давање фармаколошког сред.,антиинфективно сред."/>
        <s v="Субкутано давање инсулин"/>
        <s v="Субкутано давање фармаколошког средства .друго и некласификовано фарм.средство"/>
        <s v="Ментална -бихевиорална процена"/>
        <s v="Интрамускуларно давање фарм средства стероид "/>
        <s v="Саветовање или информисање пацијента о примени прописаног лека "/>
        <s v="Узорковање и слање материјала за лабораторијско испитивање "/>
        <s v="Трансфузија осталих крвних деривата "/>
        <s v="Испирање катетера ,некласификовано на дргом месту"/>
        <s v="Удружене здравствене процедуре едукације о дијабетесу"/>
        <s v="Интрамускуларно давање фарм.сред.,хранљива субстанца"/>
        <s v="Интравенско давање фар.сред.,тромболитичко средство"/>
        <s v="Интравенско давање фар.сред.,инсулин"/>
        <s v="Субкутано давање фарм.сред.тромболитичко"/>
        <s v="Орално давање фарм.средства антиинфективно"/>
        <s v="Орално давање фарм.средства стероид"/>
        <s v="Орално давање фарм.средства,инсулин"/>
        <s v="Орално давање фарм.средства,електролит"/>
        <s v="Орално давање фарм.средства друго и некласификовано фарм.средство"/>
        <s v="неки други начин давања фарм.средства, анти инфективно средство"/>
        <s v="Неки други начин давања фарм.средства, стероид "/>
        <s v="Сурдопедагошки преглед и утврђивање говорних мана"/>
        <s v="CORE биопсија дојке"/>
        <s v="SVAB биопсија дојке"/>
        <s v="Отворена биопсија дојке"/>
        <s v="Циљана биопсија дојке  или ендоцервикална киретажа"/>
        <s v="Конусна биопсија ласером"/>
        <s v="Фибероптичка колоноскопија до цекума; дуга колоноскопија"/>
        <s v="Фибероптичка колоноскопија до цекума са биопсијом; колоноскопија до цекума са вишеструким биопсијама; дуга колоноскопија са биопсијом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/>
        <s v="Ендоскопска мукозна ресекција дебелог црева"/>
        <s v="Фибероптичка колоноскопија до хепатичке флексуре, флексибилна сигмоидоскопија, кратка колоноскопија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/>
        <s v="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"/>
        <s v="Ситуационо-професионално саветовање или подучавање"/>
        <s v="Трансфузија гама глобулина"/>
        <s v="Репарација ране на очном капку"/>
        <s v="Ексцизија лезије(а) на кожи и поткожном ткиву очног капка"/>
        <s v="Ексцизија цисте на тарзалној плочи"/>
        <s v="Инцизија сузне кесице"/>
        <s v="Ексцизија птеригијума"/>
        <s v="Екстракапсуларна екстракција природног сочива техником једноставне аспирације (и иригације) са инсерцијом осталих вештачких сочива"/>
        <s v=" Инцизија очног капка"/>
        <s v="Остале процедуре на очном капку"/>
        <s v="Остале процедуре на коњунктиви"/>
        <s v="Корекција ектропиона или ентропиона техником шавова"/>
        <s v="Тарзорафија"/>
        <s v="Уклањање површинског страног тела са коњуктиве"/>
        <s v="Енуклеација очне јабучице без имплатата"/>
        <s v="Примрана обрада корнеалне пенетрантне ране очне јабуцице"/>
        <s v="Репозиција вештачког сочива"/>
        <s v="Замена вештачког сочива "/>
        <s v="Редукција предњег очног капка"/>
        <s v="Остале процедуре на рожњачи"/>
        <s v="Остале процедуре на сочиву"/>
        <s v="Остале репарације очног капка"/>
        <s v="Уништавање цилијарног тела(циклодеструктивне антиглаукомне промене)"/>
        <s v="Остале процедуре на оку"/>
        <s v="Репарациј перфорирајуће ране на очној јабучици са ушивањем лацерације на рожњачи и беоњачи"/>
        <s v="Репарација лацерације коњуктиве"/>
        <s v="Уклањање површинског страног теле са рожњаче"/>
        <s v="Дебридман (абразија) епитела рожњаче"/>
        <s v="Поновно ушивање оперативне ране"/>
        <s v="Еџцизија лезије на беоњачи"/>
        <s v="Уклањање дубинског страног тела из беоњаче"/>
        <s v="Ексцизија лезије или ткива коњуктиве"/>
        <s v="Преглед очног дна "/>
        <s v="Уклањање површинског страног тела са рожњаче"/>
        <s v="Сондирање лакрималних пролаза, двострано"/>
        <s v="Уклањање шавова на рожњачи"/>
        <s v="Корекција трихијазе епилацијом, пинцетом"/>
        <s v="Процена потенцијалне оштрине вида"/>
        <s v="Процена видног поља ,мануелна кинетичка периметрија ,целокупно поље"/>
        <s v="Процена (оптичких карактеристика) тренутно коришћених наочара"/>
        <s v="Процена конвергенције"/>
        <s v="Процена конвергенције, проксимална"/>
        <s v="Процена конвергенције, акомодативна"/>
        <s v="Процена покрета очију типа тзв. глатко праћење (посматраног објекта)"/>
        <s v="Процена покрета очију, одржавање фиксације"/>
        <s v="Процена бинокуларне функције (ретинална кореспонденција, симултана перцепција, фузија, стерео вид,супресија) "/>
        <s v="Процена бинокуларне функције, супресија"/>
        <s v="Процена диплопије"/>
        <s v="Преглед процена очне јабучице"/>
        <s v="Офталмолошка оптичка интервенција, рецепт, остало"/>
        <s v="Офталмолошка оптичка интервенција, издавање, остало"/>
        <s v="Вежба, конвергенције"/>
        <s v="Вежба, дивергенција"/>
        <s v="Вежба фузионе амплитуде"/>
        <s v="Вежба за особе са оштећењем вида, осветљавање"/>
        <s v="Тонометрија "/>
        <s v="Уклањање шавова, некласификованих на другом месту"/>
        <s v="Мерење оштрине вида"/>
        <s v="Саветовање или подучавање о губитку вида или видним поремећајима"/>
        <s v="Терапијско затварање ока завојем "/>
        <s v="Неки други начин давања фармаколошког средства, друго и некласификовано фармаколошко средство"/>
        <s v="Процена нистагмуса"/>
        <s v="Ретробулбарна ињекција алкохола или других лекова"/>
        <s v="Катетеризација мокраћне бешике кроз уретру"/>
        <s v="Примена тетранусног антитоксина"/>
        <s v="Ретробулбарна или перибулбарана давање анестетичког средства"/>
        <s v="Субкоњуктивна примена лека"/>
        <s v="Интрамускуларно давање фармакол.средства,стероид"/>
        <s v="Интравенско давање  фармаколошког  средства , стероид"/>
        <s v="Субкутано давање фарм.средс.тромболитичко"/>
        <s v="Орално давање фарм.средства ,антиинфективно"/>
        <s v="Орално давање фарм.средств.,срероид"/>
        <s v="Орално давање фарм.средства,друго и некласифдиковано фар.средст."/>
        <s v="Орално давање фарамаколошког средтва. Храњива супстанца"/>
        <s v="УКлањане шаваова некласификовано на другом месту"/>
        <s v="Сондирање лакрималних пролаза ,једнострано"/>
        <s v="Офталмолошка оптичка интервенција ,рецепт,наочаре"/>
        <s v="Офталмолошка оптичка интервенција ,рецепт,контактна сочива"/>
        <s v="Ексцизија лезије на кожи и поткожном ткиву,очног"/>
        <s v="Уклањање шавова "/>
        <s v="Неки други начин давања фармаколошког средства, антиинфективно средство"/>
        <s v="Интравенско давање фармаколошког средства .инсулин"/>
        <s v="Субкутано давање фарм.сред.-антиинфек."/>
        <s v="Уклањање страног тела из фаринкса без инцизије "/>
        <s v="Ексцизијски дебридман меког ткива"/>
        <s v="Уклањање брадавице са табана"/>
        <s v="Уклањање осталих брадавица"/>
        <s v="Инцизија и дренажа хематома коже и поткожног ткива"/>
        <s v=" Инцизија и дренажа апсцеса коже и поткожног ткива"/>
        <s v="Ексцизија лимфног чвора аксиле "/>
        <s v="Радикална екцсизија лимфног чвора аксиле"/>
        <s v="Шав перфорираног улкуса"/>
        <s v="Шав танког црева"/>
        <s v="Формирање биполарне колостомије"/>
        <s v="Формирање биполарне илеостоме"/>
        <s v="Постоперативно поновно отварање места лапаротомије "/>
        <s v="Поновно затварање постоперативне дисрупције трбушног зида"/>
        <s v="Репарација инцизионе киле, мрежицом"/>
        <s v="Интраоперативна биопсија јетре"/>
        <s v="Интраоперативна холангиографија"/>
        <s v="Холецистектомија"/>
        <s v="Лапароскопска холецистектомија"/>
        <s v="Холецистектомија са холедохотомијом"/>
        <s v="Билодигестивни бајпас са Roux-en-Y вијуге "/>
        <s v="Гастро-ентеростомија"/>
        <s v="Затварање илеостоме  са успостављањем континуитета црева,без ресекције"/>
        <s v="Затварање биполарне колостомије "/>
        <s v="Ресекција танког црева са формирањем стоме"/>
        <s v="Апендектомија "/>
        <s v="Спленектомија"/>
        <s v="Репарација ингвиналне херније, једнострано"/>
        <s v="Репарација ингвиналне херније, обострано"/>
        <s v="Репарација инкарцериране, странгулисане и обструктивне херније"/>
        <s v="Репарација умбиликалне херније"/>
        <s v="Репарација епигастричне херније"/>
        <s v="Операција хидроцеле /или фуникулоцеле"/>
        <s v="Орхидектомија, једнострана"/>
        <s v="Инцизија пилонидалног синуса или цисте"/>
        <s v="Ексцизија пилонидалног синуса или цисте"/>
        <s v="Ексцизија лезије(а) на кожи и поткожном ткиву осталих области"/>
        <s v="Ексцизија лезије(а) на кожи и поткожном ткиву осталих области на глави"/>
        <s v="Ексцизија лезије(а) на кожи и поткожном ткиву врата"/>
        <s v="Ексцизија лезије(а) на кожи и поткожном ткиву ноге"/>
        <s v="Ексцизија лезије меког ткива, некласификована на другом месту"/>
        <s v="Ексцизија лезија на дојкама"/>
        <s v="Једноставна мастектомија, једнострана"/>
        <s v="Парцијална ресекција дебелог црева са формирањем стоме "/>
        <s v="Десна хемиколектомија са анастомозом"/>
        <s v="Ресекција ректума и /или сигме уз формирање терминалне колостоме Хартманов (Хартманн поступак"/>
        <s v="Хемороидектомија"/>
        <s v="Инцизија перианалног тромба"/>
        <s v="Дренажа перианалног апсцеса"/>
        <s v="Пласирање дрена кроз међуребарни простор "/>
        <s v="Ампутација прста на нози"/>
        <s v="Трансметатарзална ампутација"/>
        <s v="Ампутација изнад линије колена"/>
        <s v="Уклањање нокта са прста шаке"/>
        <s v="Обрада нокта на прсту стопала"/>
        <s v="Уклањање нокта на прсту стопала"/>
        <s v="Клинаста ресекција ураслок нокта на  прст стопалу"/>
        <s v="Обрада коже и поткожног ткива са ексцизијом"/>
        <s v="Гастростомија"/>
        <s v="Реампутација ампутацијског патрљка"/>
        <s v="Пласирање интрабдоминалне тампонаде"/>
        <s v="Лапараскопска холекцитектомија која предходи отвореној холециктомији"/>
        <s v="Ревизија стоме танког црева"/>
        <s v="Ревизија стоме дебелог црева, преобликовање стоме"/>
        <s v="Парцијална ресекција дебелог црева са анстамозом"/>
        <s v="Висока ретроактивна предња ресекција ректума"/>
        <s v="Ниска ретроактивна предња ресекција ректума"/>
        <s v="Ексцизија аналане фистула-фистулектомија"/>
        <s v="Цекостома"/>
        <s v="Репозиција инвагинације танког црева"/>
        <s v="Привремена колостома"/>
        <s v="Ентероколоанастомоза"/>
        <s v="Парцијална дистална гастректомија саа гастродуоденалном анастомозом"/>
        <s v="Проширена десна хемиколектомија са анастомозом"/>
        <s v="Лева хемиколектомија са анастомозом"/>
        <s v="Парцијална ексцизија мокраћне бешике (парцијална цистектомија)-отворена хирургија"/>
        <s v="Уклањање интраабдоминалне тампонаде"/>
        <s v="Екцизија лимфног чвора препоне"/>
        <s v="Регионална ексцизија лимфних чворова препона"/>
        <s v="Перкутана цистостомија "/>
        <s v="Одклањање највечег дела интраабдоминалних лезија дебулкинг"/>
        <s v="Ентероентеростомија"/>
        <s v="Десна хемиколектомија са формирањем стоме"/>
        <s v="Уградња аналног сетона"/>
        <s v="Експлоратиа скроталног садржаја,једнострана"/>
        <s v="Корекција малротације црева"/>
        <s v="Ампутација кука"/>
        <s v="Остале репарације на перитонеуму"/>
        <s v="Шав лацерације дебелог црева"/>
        <s v="Репарација инцизионе киле"/>
        <s v="Субтотална колектомија са анастомозом"/>
        <s v="Ексцизија аналне фистуле која захвата донју половину аналног сфинктера"/>
        <s v="Нефректомија ,једнострана"/>
        <s v="Ампутација испод колена"/>
        <s v="Затварање гастростомије"/>
        <s v="Друга колостома"/>
        <s v="Репарација инцизионе киле са ресекцијом странгулисаних вијуга црева"/>
        <s v="Репарација површинске трауматске лацерације јетре"/>
        <s v="Репарација феморалне херније ,једнострано"/>
        <s v="Екстензивна ексцизија ингуиналних знојних жлезда "/>
        <s v="Ексцизија осталих лезија или ткива ануса"/>
        <s v="Решавање ректалне стриктуре трансаналним путем"/>
        <s v="Остале процедуре на јајнику"/>
        <s v="Фасцијектомија, некл. на другом месту"/>
        <s v="Еџцизија велике бурзе"/>
        <s v="Репарација једноставне артериовенске фистуле на екстремитетима"/>
        <s v="Артериовенска анастомоза горњих удова"/>
        <s v="Уклањање круста ,покрова була или некротичних наслага"/>
        <s v="Одложено затварање гранулирајуће абдоминалне ране"/>
        <s v="Холедохотомија"/>
        <s v="Уклањање страног тела из коже и поткожног ткива без инцизије"/>
        <s v="Уградња  катетера за фидинг јејуностомију"/>
        <s v="Субтотална колектомија са формирањем стоме"/>
        <s v="Одстрањивање  аналне брадавице"/>
        <s v="Ревизија ампутационог патрљка нашаци"/>
        <s v="Затварање хирушки обликоване артерио-венске фистуле на удовима"/>
        <s v="Конструкција артериовенске фистуле са протезом"/>
        <s v="Тромбектомија артерио-венске фистуле"/>
        <s v="Бајпас левог јетреног жучног вода уз помоћ Роуксен  вијуге"/>
        <s v="Уградња сетона за аналну фистулу која захвата доњу половину аналног сфинктера"/>
        <s v="Прекид сафено-феморалног споја варикозних вена"/>
        <s v="Прекид поплитеалне вене"/>
        <s v="Прекид радијалне вене"/>
        <s v="Прекид висеструких притока варикозних вена"/>
        <s v="Инцизија ректума или ануса"/>
        <s v="Медиотарзална ампутација"/>
        <s v="Биопсија трбушног зида или пупка"/>
        <s v="Уклањање брадавице са "/>
        <s v="Репарација трауматске дијафрагмалне киле"/>
        <s v="Ниска предења ресекција"/>
        <s v="Ексцизија аналног полипа"/>
        <s v="Класична хистеректомија са аднексектомијом "/>
        <s v="Репарација ране на кожи и поткожном ткиву осталих области, површинска"/>
        <s v="Успостављање континуитета црева након хартманове операције"/>
        <s v="Салпингоовариектомија ,једнострана"/>
        <s v="Парцијална уретеректомија"/>
        <s v="Ендоскопско пласирање уретералног стента"/>
        <s v="Конрола крварења из ректума или ануса"/>
        <s v="Отворени поступак на овојници тетиве,некл.на  другом месту"/>
        <s v="Ексцизија лезије тестиса"/>
        <s v="Ексцизија лимфног чвора врата"/>
        <s v="Репарација авулзије пениса"/>
        <s v="Ушивање мишића или фасције "/>
        <s v="Уретеролитотомија"/>
        <s v="Ревизија  васкуларног приступног уређаја "/>
        <s v="Експлоративна торакотомија"/>
        <s v="Ексцизија умбиликалног гранулома"/>
        <s v="Остале репарације "/>
        <s v="Инцизиј атрбушног зида"/>
        <s v="Репарација дубоке мултипле трауматске лацерације јетре"/>
        <s v="Репарација феморалне херније ,обострано"/>
        <s v="Тотална колектомија са илеостомом"/>
        <s v="Корекција стенозе артерио венске фистуле"/>
        <s v="Иницијална уградња катетера перкутане ендоскопске гастростоме (ПЕГ)"/>
        <s v="Перианална ексцизија пуне дебљине аноректалне лезије или ткива"/>
        <s v="Уклањање дрена из трбуха "/>
        <s v="Подучавање о правима и могућностиома решења"/>
        <s v="Остале процене, консултације, евалуације"/>
        <s v=" Испитивање и снимање периферних вена у једном или више екстремитета при одмарању, коришћњем ЦW доплера или пулсног доплера"/>
        <s v="Узимање материјала са коже и видљивих слузокожа за микролошки, бактериолошки и цитолошки преглед"/>
        <s v="Превијање опекотине, мање од 10% површине тела је превијено"/>
        <s v="Обрада  опекотине,мање од 10%  површине тела је обрађено или ексцидирано"/>
        <s v="Остале аспирације из коже и подкожног ткива"/>
        <s v="Ригидна ректосигмоидоскопија"/>
        <s v="Ригидна ректосигмоидоскопија са биопсијом"/>
        <s v="Ултразвучни прегледдојке,унилатерално"/>
        <s v="Ултразвучни дуплекс  преглед артерија или бајпаса доњих екстремитета унилатерално"/>
        <s v="Ултразвучни дуплекс преглед вена доњих екстремитета,унилатерални"/>
        <s v="Ултразвучни дуплекс преглед вена доњих екстремитета,билатерално"/>
        <s v="Ултразвучни дуплекс преглед артерија или бајпаса горњих екстремитета ,унилатерално"/>
        <s v="Ултразвучни  дуплекс преглед аорте,интраабдоминалних и илијачнихартерија или доње шупње вене и илијачних вена"/>
        <s v=" Примена лека за респираторни систем помоћу небулизатора"/>
        <s v="Уклањање импактираног фецеса "/>
        <s v="Интрамускуларно давање фармаколошког средства, антинеопластично средство"/>
        <s v="Субкутано давање фармаколошког средства, анти-инфективно средство"/>
        <s v="Орално давање фармаколошког средства, друго и некласификовано средство"/>
        <s v="Уклањање Т дрена ,осталих дренова из билијарног тракта"/>
        <s v="Ексцизија дебридмен меког ткива"/>
        <s v="Обрада опекотине без ексцизије"/>
        <s v="Биопсија лимфног чвора"/>
        <s v="Ултразвучни дуплекс преглед артерија или бајпаса доњих екстремитета ,билатерални"/>
        <s v="Ултразвучни дуплекс прегледа вена горњих екстремитета,унилатерално"/>
        <s v="Испирање назогастричне сонде"/>
        <s v="Гастрична лаважа"/>
        <s v="Остале инцизије и дренаже коже и поткожног ткива"/>
        <s v="Биопсија дојке иглом"/>
        <s v="Мануелна редукција херније"/>
        <s v="Уклањање шавова ,некласификовано на другом месту"/>
        <s v="Субкутано давање фарм.сред,друго и некласификовано"/>
        <s v="Неназначен начин давања фарм.средств."/>
        <s v="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"/>
        <s v="Узроковање и слање матерјала за лабараторијско испитивање"/>
        <s v="Трансфузија крвних компонети и деривата"/>
        <s v="Замена(назогастричне сонде или цеви езофагостоме"/>
        <s v="Испирање осталих трајних катетра мокраћне бесике"/>
        <s v="Уклањање катететера уростоме или уретралног катетера"/>
        <s v="Интравенска постпроцедуална инфузија аналгетика"/>
        <s v="Удружене здравсревене процедуре, дијатетика"/>
        <s v="Процена самосталности"/>
        <s v="Првентивно саветовање или подучавање"/>
        <s v="Саветовање и подучавање о исхрани/ дневном уносу хране"/>
        <s v="Интравенско давање фармаколошког средства, тромболитичко средство"/>
        <s v="Интравенско давање фарамаколошког сресдтва , инсулин"/>
        <s v="Неназначен начин давања фарм.средств. Инсулин"/>
        <s v="Репарација ране на кожи и подкожном ткиву осталих области површинска"/>
        <s v="Бипсија коже и поткожног ткива"/>
        <s v="Неназначен начин давања фармаколошког сред.,антиинфективно средство"/>
        <s v="Ултразвучни преглед дојке , билатерални"/>
        <s v="Посатупак одржавања ендотрахеалне интубације (контрола правилне позиције) једно луменски тубус"/>
        <s v="Трансфузија тромбоцита"/>
        <s v="Удружене здравствене процедуре ,едукација о дијабетесу"/>
        <s v="Ултразвучни дуплекс преглед хируршки обликване артериовенске фистуле или АВФ синтетске премоснице горњих екстремитета"/>
        <s v="Информативни интервију соц.радника"/>
        <s v="Интравенско давање фармаколошког средства, антидот"/>
        <s v="Интраорална инцизија апсцеса"/>
        <s v="Репарација ране на кожи и поткожном ткиву осталих области која уклјучује меко ткиво"/>
        <s v="Репарација ране на кожи и поткожном ткиву лица или врата ,која уклјучује меко ткиво"/>
        <s v="Одстрањење страног тела из меког ткива ,некласификовано на другом месту"/>
        <s v="Аспирација апсцеса из коже и поткожног ткива"/>
        <s v="Ексцизија лезије на кожи и поткожном ткиву прста шаке"/>
        <s v="Површинска локална"/>
        <s v="Радиографско снимање грудног коша"/>
        <s v="Радиографско снимање абдомена"/>
        <s v="Поступак одржавања трахеостоме"/>
        <s v="Ентерална нутритивна подршка"/>
        <s v="Ексцизија чира на кожи и поткожном ткиву"/>
        <s v="Ексцизија лезија на кожи и поткожном ткиву стопала"/>
        <s v="Ултразвучни дуплекс преглед вена доњих екстремитета ,двострано"/>
        <s v="Ултразвучни дуплекс преглед артерија или бајпаса горњих екстремитета ,обострано"/>
        <s v="Екцизијски дебридман меког ткивакоји захвата кост или хрскавицу"/>
        <s v="Инцизија и дренажа апсцеса коже и поткожног ткива"/>
        <s v="Ексцизија лезије на кожи и поткожном ткиву стопала"/>
        <s v="Ригидна сигмоидоскопија са биопсијом"/>
        <s v="Ексцизија лезије на кожи и поткожном ткиву ноге"/>
        <s v="Уклањање конаца"/>
        <s v="Инцизија идренажа хематома коже и поткожног ткива"/>
        <s v="Абдоминална парацентеза"/>
        <s v="Фибероптичка колоноскопија до хепат,флексуре"/>
        <s v="Ултразвучни дуплекс преглед реналних и висц. Крвних судова"/>
        <s v="Неки други начин давања фарм. Сред,-антиинф.сред."/>
        <s v="Ексцизија лезије на кожи и поткожном ткиву осталих области на глави"/>
        <s v="Ексцизија лезије на кожи и поткожном ткиву шаке"/>
        <s v="Обрада нокта на прсту прсту"/>
        <s v="Инцизија меког ткива ,некласификована на другом месту"/>
        <s v="Уклањање нокта на прсту шаке"/>
        <s v="Примена осталих антитоксина"/>
        <s v="Фибероптичка колоноскопија до хепатичке флексуре са полипектомијом"/>
        <s v="Флексибилна фибероптичка езофагоскопија"/>
        <s v="Оджавање уређаја за давање лека"/>
        <s v="Обрада нокта на прсту шаке"/>
        <s v="Ексцизија меког ткивас ,некласификовано на другом месту"/>
        <s v="Ушивање тетиве ,некласификовано на другом месту"/>
        <s v="Неназначен начин давања фарм. сред.-антидот"/>
        <s v="Инфилтрациона анестезија"/>
        <s v="Удружене здравствене процедуре,психологија"/>
        <s v="Биопсија паратиреоидних жлезда"/>
        <s v="Биопсија језика"/>
        <s v="Биопсија усне шупљине"/>
        <s v="Биопсија тонзила или аденоида"/>
        <s v=" Биопсија у фаринксу"/>
        <s v="Инцизија пљувачних жлезда"/>
        <s v="Уклањање калкулуса из пљувачних жлезда или канала"/>
        <s v="Лингвална френектомија"/>
        <s v="Ексцизија лезије(а) на кожи и поткожном ткиву носа"/>
        <s v="Ектрипација полипа спољашњег слушног ходника"/>
        <s v="Миринготомија, једнострана"/>
        <s v="Експлорација средњег ува"/>
        <s v="Ендоназално уклањање страног тела носног кавума"/>
        <s v="Ендоназална операција назалних полипа"/>
        <s v="Функционална септопластика"/>
        <s v="Конхотомија носних шкољки, једнострана"/>
        <s v="Радикална операција максиларног синуса, једнострана"/>
        <s v="Радикална операција максиларног синуса,обострана"/>
        <s v="Етмоидектомија, обострана"/>
        <s v="Тонзилектомија без аденоидектомије"/>
        <s v="Тонзилектомија са аденоидектомијом"/>
        <s v="Аденоидектомија без тонзилектомије"/>
        <s v="Екстракција страног тела из једњака ригидним ендоскопом"/>
        <s v="Ларингоскопија"/>
        <s v="Ларингоскопија са уклањањем лезија0"/>
        <s v="Отворена трахеостомија,привремена"/>
        <s v=" Корекција клемпавог ува"/>
        <s v="Клинаста ексцизија ува пуне дебљине"/>
        <s v="Биопсија пљувачних жлезда и канала"/>
        <s v="Пластика френулума(френулотомија)"/>
        <s v="Затворена репозиција прелома носне кости"/>
        <s v="Реконструкција повреде ране спољашњег ува"/>
        <s v="Парцијална екцизија паротидне жлезде"/>
        <s v="Езофагоскопија"/>
        <s v="Отворена трахеостомија,стална"/>
        <s v="Реконструкција зигоматичног лука"/>
        <s v="Биопсија промене спољашњег ува"/>
        <s v="Ексцизија цисте у устима "/>
        <s v="Ексцизија лезије(а) на кожи и поткожном ткиву ува"/>
        <s v="Ексцизија лезије(а) на кожи и поткожном ткиву усне"/>
        <s v="Екцизијски дебридман меког ткива"/>
        <s v="Ексцизија лезије меког ткива некласификована на другом месту"/>
        <s v="Субмукозна ресекција носних шкољки ,једнострана"/>
        <s v="Ригидна езофагоскопија"/>
        <s v="Бронхоскопија кроз вештачки отвор-артефицијалну стому"/>
        <s v="Остале корекције деформитета екстерног ува"/>
        <s v="Биопсија средњег ува"/>
        <s v="Инцизија и дренажа хематома коже и подкожног ткива"/>
        <s v="Мирингопластика трансмеатални приступ"/>
        <s v="Ревизиа трахеостоме"/>
        <s v="Ексцизија осталих лезија у устима"/>
        <s v="Екцизија лимфног чвора врата"/>
        <s v="Миринготомија са инсерцијом тубе ,обострана"/>
        <s v="Каутеризација илидијаметрија носних шкољки"/>
        <s v="Остале интраназалне процедуре у фронталном синусу"/>
        <s v="Тотална ларингектомија"/>
        <s v="Ексцизија лезија на пљувачој жлезди"/>
        <s v="Субмукозна ресекција носних шкољки ,обострана"/>
        <s v="Репарација ране на кожи и поткожном ткиву лица или врата, која укључује меко ткиво"/>
        <s v="Уклањање страног тела из фаринкса без инцизије"/>
        <s v="Репарација ране на кожи и поткожном ткиву лица или врата, површинска"/>
        <s v="Ексцизија лезија на тонзилама и аденоидима"/>
        <s v="Екцизија лезија на језику"/>
        <s v="Преглед носне шупљине и или постназалног простора са биопсијом"/>
        <s v="Микроларингоскопија са уклањањем лезија"/>
        <s v="Ексцизија бенигних-малигних тумора коже са реконструкцијом дефекта"/>
        <s v="Биопсија меког непца"/>
        <s v="Уклањање страног тела из коже и подкожног ткива инцизијом"/>
        <s v="Уклањање страног тела из коже и подкожног ткива без инцизије"/>
        <s v="Остале процедуре на тонзилама или аденоидима"/>
        <s v="Липектомија ,једна ексцизија"/>
        <s v="Липектомија ,две или више еџцизија"/>
        <s v="Реконструкција спољашњег ува "/>
        <s v="Ексцизија лимфног чвора препоне"/>
        <s v="Миринготомија,обострана"/>
        <s v="Затварање ороантралне"/>
        <s v="Ексцизија лезије на кожи и поткожном ткиву остали хобласти "/>
        <s v="Ексцизија банхијалне цисте"/>
        <s v="Репарација ране носа"/>
        <s v="Остале репарације на увули"/>
        <s v="Заустављање крварења из задњег дела носа тампонадом и-иликаутеризацијом"/>
        <s v="Репарација ране на усни"/>
        <s v="Трахеоскопија кроз вештачки отвор -артефицијалну стому"/>
        <s v="Преглед носне шупљине или пост назалног простора"/>
        <s v="Остале репарације тонзила"/>
        <s v="Остале процедуре на увули"/>
        <s v="Остале дијагностичке процедуре у носу"/>
        <s v="Ригидна езофагоскопија са биопсијом"/>
        <s v="Каутеризација проширених вена носног кавума"/>
        <s v="Ексцизија субмандибуларнр жлезде"/>
        <s v="Уклањање страног тела из уста без инцизије"/>
        <s v="Отворена биопсија тироидне жлезде"/>
        <s v="Аудиометрија, ваздушна и коштана спроводљивост, стандардна техника"/>
        <s v="Битермални калорички тест чула за равнотежу"/>
        <s v="Уклањање страног тела из спољашњег слушног ходника"/>
        <s v="Тоалета ува, једнострано"/>
        <s v="Тоалета ува, двострано"/>
        <s v="Хемостаза епистаксе предњом тампонадом и/или каутеризацијом"/>
        <s v="Инцизија и дренажа перитонзиларног апсцеса"/>
        <s v="Процентуални губитак слуха по Фаулеру (Фоwлер)"/>
        <s v="Вестибулоспинални тестови - Ромбергов (Ромберг), „паст поинтинг“"/>
        <s v="Аспирација секрета из носа методом по Прецу (Проетз)"/>
        <s v="Остале процедуре на спољашњем уву"/>
        <s v="Детампонада носа"/>
        <s v="Замена каниле за трахеостомију "/>
        <s v="Инфилтрација локалног анестетика, АСА 19 "/>
        <s v=" Саветовање или подучавање о губитку слуха или поремаћајима слуха "/>
        <s v="Инцизија и дренажа лезија у усној шупљини"/>
        <s v="Лечење акутне пародонталне инфекције"/>
        <s v="Калоријски тест"/>
        <s v="Интравенско давање фарм.средства ,електролит"/>
        <s v="Интравенско давање фарм средства,друго и некласификовано фарм.сред."/>
        <s v="Испирање катетера, некласификовано на другом месту "/>
        <s v="Субкутано давање фарамаколошког средства, тромболитичко средство"/>
        <s v="Субкутано давање фарамаколошког средства, инсулин"/>
        <s v="Хемостаза епистаксе задњом тампонадом и/или каутеризацијом"/>
        <s v="Остале репарације на непцу"/>
        <s v="Ретампонада"/>
        <s v="Уклањање страног тела из гркљана без инцизије"/>
        <s v="Остале процедуре на пљувачним жлездама или каналима"/>
        <s v="Орална нутритивна подршка "/>
        <s v="Интравенска регионална анестезија АСА 19"/>
        <s v="Увежбавање вештине говора"/>
        <s v="Фонијатријске вежбе -вежбе дисања"/>
        <s v="Психосопцијална процена"/>
        <s v="Назотрахеална интубација"/>
        <s v="Аспирација хематома из коже и поткожног ткива"/>
        <s v="Ексцизија лезије на кожи и поткожном ткиву осталихобласти на глави"/>
        <s v="Одстрањивање страногфб тела носа"/>
        <s v="Остале репарације језика"/>
        <s v="Инфилтрација локалног анестетика АСА-19"/>
        <s v="Отоскопија"/>
        <s v="Социотераписки рад са члановима породице и ли колективом"/>
        <s v="Интрамускуларно давање фармак.средствс,антинеопластично стредство"/>
        <s v="Вађење зуба"/>
        <s v="Репозицијалуксиране доње "/>
        <s v="Реконструкција ране спољашњег ува"/>
        <s v="Аспирација меког ткива "/>
        <s v="Остале процене консултације и евалуације"/>
        <s v="Хирушко вађење зуба"/>
        <s v="Каутеризација или дијатермија носне преграде"/>
        <s v="Остале процене ,консултације или евалуације"/>
        <s v="Заустављање крварења хирушким путем"/>
        <s v="Остале аспирације из коже и поткожног ткива"/>
        <s v="Одстрањење странога тела из меког ткива, некласификовано на другом месту"/>
        <s v="Репарација руптурираног мишића, некласификована на другом месту"/>
        <s v="Фиксација прелома трохантерног или субкапиталног дела фемура"/>
        <s v="Хемиартропластика кука униполарном ендопротезом"/>
        <s v="Отворена репозиција прелома фемура са унутрашњом фиксацијом"/>
        <s v="Отворена репозиција и унутрашња фиксација прелома пателе"/>
        <s v="Одстрањење средства за имобилизацију "/>
        <s v="Хемиартропластика зглоба кука једне стране са биполарном ендопротезом"/>
        <s v="Потпуна артропластика зглоба кука,једнострана "/>
        <s v="Отворена репозиција олекраниума са унутрашњом фиксацијом"/>
        <s v="Одстрањење плоче или интрамедуларног клина"/>
        <s v="Обрада коже и подкожног ткива са ексцизијом"/>
        <s v="Ексцизијски дебридман меког ткива који захвата кост или хрскавицу"/>
        <s v="Екцизија лезије на кожи и подкожном ткиву осталих области"/>
        <s v="Декомпресија нерва медијануса код синдрома карпалног канала"/>
        <s v="Отворена репозиција прелома скочног зглоба са унутрашњом фиксацијом синдесмозе ,фибуле или малеолуса"/>
        <s v="Аспирација хематома из коже и подкожног ткива"/>
        <s v="Ексцизија лезије на кожи и подкожном ткиву шаке"/>
        <s v="Парцијална ресекција ураслог нокта на прсту стопала"/>
        <s v="Остали пластично -хируршки поступци на шаци"/>
        <s v="Ушивање тетиве,некласификовано на другом месту"/>
        <s v="Затворена репозиција прелома фемура са унутрашњом фиксацијом"/>
        <s v="Репарација ротаторне манжете"/>
        <s v="Одстрањење слободних лабавих зглобних тела лакта"/>
        <s v="Ресекциона артопластика зглоба кука"/>
        <s v="Ревизиа потпуне артопластике кука"/>
        <s v="Испрацвљање халусвалвуса остеотомио прве метатарзалне кости једнострано"/>
        <s v="Остале репарације рамена"/>
        <s v="Остале репарације колена"/>
        <s v="Отворена репозиција прелома тела радијуса и улне"/>
        <s v="Поновна инсерција дрена за дренажу апсцеса меког ткива"/>
        <s v="Ампутација изнад линије колена "/>
        <s v="Отворена репзиција унутарзглобног прелома тела тибије са унутрашњом фиксацијом"/>
        <s v="Унутрашња фиксација прелома пателе"/>
        <s v="Отворена репозиција прелома скочног зглоба са унутрашњом фиксацијом размакнућа фибуле или малеолуса"/>
        <s v="Одстрањење плоче шипке или клина некласификовано на другом месту"/>
        <s v="Антроскопска тоалета зглоба колена"/>
        <s v="Екцизија велике бурсе"/>
        <s v="Отворена репозиција прелома метакарпуса"/>
        <s v="Субкутана тенотомија,некласификована на другом месту"/>
        <s v="Субкутана тенотомија у подручју стопала"/>
        <s v="Цистотомија"/>
        <s v="Потпуна артроплкастика колена,једнострана"/>
        <s v="Отворена репозиција прелома тела улне"/>
        <s v="Отворена репозиција прелома тела радијуса и улне са унутрашњом фик."/>
        <s v="Примена сполјашњег фиксатора ,некласификована на другом месту"/>
        <s v="Ампутација кроз подлактицу"/>
        <s v="Артродеза скочног зглоба"/>
        <s v="Реконструкција колена"/>
        <s v="Отворена репозиција прелома тела тибије са унутрашњом фиксацијом"/>
        <s v="Одстрањење клина завртња или зице ,неклас. На другом месту"/>
        <s v="Уклањање круста, покрова була или некротичних наслага"/>
        <s v="Информативни интервију социјалног радника "/>
        <s v="Удружене здравствене процедуре, социјални рад"/>
        <s v="Затворена репозиција ишчашења рамена"/>
        <s v="Затворена репозиција ишчашења лакта"/>
        <s v="Затворена репозиција ишчашења интерфаленгеалног зглоба шаке"/>
        <s v="Затворена репозиција ишчашења пателе"/>
        <s v="Затворена репозиција ишчашења скочног зглоба"/>
        <s v="Затворена репозиција прелома дисталног чланка прста на руци"/>
        <s v="Затворена репозиција прелома средњег чланка прста на руци"/>
        <s v="Затворена репозиција унутарзглобног прелома средњег чланка прста на руци"/>
        <s v=" Затворена репозиција прелома проксималног чланка прста на руци"/>
        <s v=" Затворена репозиција унутар зглобног прелома проксималног чланка прста на руци"/>
        <s v="Затворена репозиција прелома метакарпуса"/>
        <s v="Затворена репозиција прелома скафоидне кости"/>
        <s v="Затворена репозиција прелома дисталног дела радијуса"/>
        <s v="Затворена репозиција прелома дисталног дела улне"/>
        <s v="Затворена репозиција прелома тела радијуса"/>
        <s v="Затворена репозиција прелома тела улне"/>
        <s v="Затворена репозиција прелома тела радијуса и улне "/>
        <s v="Затворена репозиција прелома олекранона"/>
        <s v="Затворена репозиција прелома главе или врата радијуса"/>
        <s v="Затворена репозиција прелома проксималног дела хумеруса"/>
        <s v=" Затворена репозиција прелома кључне кости"/>
        <s v="Затворена репозиција прелома дисталног дела хумеруса"/>
        <s v="Затворена репозиција прелома фемура"/>
        <s v="Затворена репозиција прелома тела тибије"/>
        <s v="Затворена репозиција прелома медијално латералног кондила тибије"/>
        <s v="Затворена репозиција прелома тела  тибије"/>
        <s v="Затворена репозиција прелома скочног зглоба"/>
        <s v="Затворена репозиција прелома скочног зглоба са унутрашњом фиксацијом две или више синдесмозе, фибуле или малеолуса"/>
        <s v="Имобилизација репозиција прелома талуса "/>
        <s v="Затворена репозиција зглобног прелома петне кости"/>
        <s v="Одстрањење клина, завртња или жице из кости"/>
        <s v="Одстрањивање средстава за имобилизацију"/>
        <s v="Исправљање halux valgus-a остеотомијом прве метатарзалне кости,једнострано"/>
        <s v="Аспирација зглоба или неке друге синовијске течности"/>
        <s v="Ињекција у зглоб или неку другу синовијску шупљину,некласификовано на другом месту"/>
        <s v="Ултразвучни преглед коже и подкожног ткива"/>
        <s v="Примена тетанусног серума"/>
        <s v="Саветовање или подучавање о помагалима или уређајима за прилагођавање"/>
        <s v="Израда уређаја или опреме за помоћ или прилагођавање "/>
        <s v="Интрамускуларно давање фармаколошког средства, друго и неназначено"/>
        <s v="Интравенско давање фармаколошког средства, храњљива супстанца"/>
        <s v="Интравенско давање фарм.средства ,друго и некласификовано фарм.средство"/>
        <s v="Субкутано давање фарм. Средства ,тромболитичко средство"/>
        <s v="Замена сталног уринарног катетера кроз уретру ендоскопски"/>
        <s v="Затворена репозиција ишчашења проксималног  радио-улнарног зглоба"/>
        <s v="Затворена репозиција унутар зглобног прелома дисталног чланка прста на руци"/>
        <s v="Затворена трепозиција прелома карпуса"/>
        <s v="Неки други начин давања фарм.средства,анти-инфективно"/>
        <s v="Неназначен начин давања фарм.средства,друго и некласификовано фарм.средство"/>
        <s v="Ултразвучни преглед колена"/>
        <s v="Уклањање катетера утеростома или уретралног катетера"/>
        <s v="Интравенско давање фарм.сред.инсулин"/>
        <s v="Субкутано давање фарм.сред.инсулин"/>
        <s v="Примарна репарација тетиве екстензора шаке"/>
        <s v="Примарна репарација тетиве флексора шаке,проксимално од фиброзне овојнице тетива флексора прстију(у нивоу метакарпалних главица ,а1 пули)"/>
        <s v="Ампутација прста"/>
        <s v="Ревизија ампутационог патрљка на шаци или прсту"/>
        <s v="Ексцизија ганглиома шаке"/>
        <s v="Затворена репозиција ишчашења кључне кости"/>
        <s v="Имобилизација прелома ацетабулума"/>
        <s v="Ултразвучни преглед подлактице или лакта"/>
        <s v="Ултразвучни преглед рамена или надлактице"/>
        <s v="Ултразвучни преглед глежња или стопала"/>
        <s v="Интрамускуларно давање фарм.средства,антинеопластично средст."/>
        <s v="Испурање назогастричне сонде"/>
        <s v="Затворена репозиција ишћашења метакарпофаленгеалног зглоба"/>
        <s v="Затворена репозиција ишћашења зглоба колена"/>
        <s v="Затворена репозиција ишћашења прста на нози"/>
        <s v="Имобилизација прелома дисталног дела радијуса"/>
        <s v="Затворена репозиција ишћашења талуса"/>
        <s v="Затворена репозиција унатарзалног прелома петне кости"/>
        <s v="Ултразвучни преглед шаке или ручног зглоба"/>
        <s v="Ултразвучни преглед подколенице"/>
        <s v="Уклањање помагала или уређаја за прилагођавање "/>
        <s v="Неки други начин давања фарм.средства,електролит"/>
        <s v="Неозначен начин давања средства ,антиинфективно средство"/>
        <s v="Уклањање сталног уринарног катетера"/>
        <s v="Перкутана цистотомија(цистостомија)"/>
        <s v="Орално давање фарм.средства -електролит"/>
        <s v=" Орално давање фарм .средст.,стероид сублингвално"/>
        <s v="Ексцизија ганглиона ,некласиф. на другом месту"/>
        <s v="Опуштање тетивне овојнице шаке"/>
        <s v="Перкутана тенотомија прста на руци"/>
        <s v="Затворена репозиција прелома дисталног дела"/>
        <s v="Одстрањење клина, завртња или жице из фемура"/>
        <s v="Репарација тетиве ,некласиф. на другом месту"/>
        <s v="Субкутана тенотомија, некласиф.на другом месту"/>
        <s v="Исправљање чекићастог прста на нози"/>
        <s v="Пресецање адхезија шаке"/>
        <s v="Инцизија меког ткива ,некласиф. На другом месту"/>
        <s v="Уклањање венског катетера"/>
        <s v="Затворена репозиција исчашења зглоба кука"/>
        <s v="Тракција због прелома"/>
        <s v="Узимање матерјала са коже и видљивих слузокожа за микробиолошки  и цитолошки преглед"/>
        <s v="Ексцизија бекерове цисте"/>
        <s v="Имобилизација прелома фибуле"/>
        <s v="Затворена репозиција прелома метатарзуса"/>
        <s v="Одстрањење клина,завртња или жице,некласификовано на другом месту"/>
        <s v="Одстрањење плоче,шипке или клина,некласификовано на другом месту"/>
        <s v="Ослобађање контрактуре"/>
        <s v="Инцизијабурзе,некласификована на другом месту"/>
        <s v="Примарна репарација тетиве флексора шаке"/>
        <s v="Репарација Ахилове тетиве"/>
        <s v="Ушивање мишића или фасције ,некласификовано на другом месту"/>
        <s v="Субкутано давање фарм.сред.антиинфективно сред."/>
        <s v="Тракција због прелома ацетабулума"/>
        <s v="Интравенска постпроцедурална инфузија аналгетика"/>
        <s v="Субкутано давање фармаколошког сред. Инсулин"/>
        <s v="Отворена репозиција унутарзглобног прелома проксималног чланка прста на руци"/>
        <s v="Неки други начин давања фармак. средства, инсулин"/>
        <s v="Тракција ,некласификована на другом месту"/>
        <s v="Затворена репозиција фрактуре фибуле"/>
        <s v="Експлорација улнарне артерије"/>
        <s v="Затворена репозиција унутар зглобног прелома тибије"/>
        <s v="Дебридман места отвореног прелома"/>
        <s v="Субкутана фасциотомија због дипитренове"/>
        <s v="Затворена репозиција талуса"/>
        <s v="Директно затварање улнарне артерије"/>
        <s v="Остале процедуре на мушким полним органима"/>
        <s v="Удружене здравствене процедуре, психологија "/>
        <s v="Остале процене консултације или  евалуације"/>
        <s v="Ситуационо ,професионално саветовање или подучавање"/>
        <s v="Ментална -бихејвиорална процена"/>
        <s v="Неки други начин давања фармак. средства,стероид"/>
        <s v="Прилагођавање прстена фиксатора кости или сличног уређаја"/>
        <s v="Екцизијски дебридман меког ткива који захвата кост или хрскавицу"/>
        <s v="Затворена репозиција прелома чланка прста на нози ,осим палца на нози"/>
        <s v="Аблација егзостозе ,кости стопала"/>
        <s v="Квадрицепс пластика колена"/>
        <s v="Специјалистички преглед први -доцента и примаријуса"/>
        <s v="Специјалистички преглед контролни -доцента и примаријуса"/>
        <s v="Испитивање отоакустићке емисије изазване кликом(ТЕОАЕ)"/>
        <s v="Бронхоспирометрија"/>
        <s v="Тест кожне осетљивости са&lt; 20 алергената"/>
        <s v="Тест кожне осетљивости са &gt;20 алергената"/>
        <s v="Остале терапије обогаћивања кисеоником "/>
        <s v="Саветовање или подучавање о исхрани /дневном уносу хране"/>
        <s v="Саветованје или подучаванје о одржавању здравља и опоравку"/>
        <s v="Плаирање брауниле"/>
        <s v="Снимање просечног сигнала ЕКГ-а"/>
        <s v="Узимање материјала са коже и видљивих слузокожа за микробио.бактерилошки и цитолошки преглед"/>
        <s v="Вађење крви у дијагностићке сврхе"/>
        <s v="Израда дијетопрофилаксе /дијетотерапија за појединца први долазак"/>
        <s v="Аспирација секрета из носа методом по Precu(Proetz)"/>
        <s v="Интрамускуларно давање фарм.средс.,друго и неозначено фарм. сред."/>
        <s v="Орално давање фарм.средст.,антиинфективно средство"/>
        <s v="Орално давање фармакол.средства,електролит"/>
        <s v="Преглед очног дна"/>
        <s v="Праћење системског артеријског притиска"/>
        <s v="Мерење периферне температуре на прсту"/>
        <s v="Одржавање уређаја за васкуларни приступ"/>
        <s v="Одржавање уређаја за давање лека"/>
        <s v="Саветовање или информисање пацијената о примени прописаног лека"/>
        <s v="Саветовање или информисање медицинског особља о леку (начин деловања,индикације,упозорења,контраиндикације,интеракције,режим издавања,доступност)"/>
        <s v="Консултација са лекарима везана за фармакотерапију(услугу обавља споецијалиста)"/>
        <s v="Прилагођавање дозе лека на основу лабораторијских параметара(биохемијски параметри,ниво лека у крви,стање пацијента(услугу обавља "/>
        <s v="Праћење терапијског деловања лека(услугу обавља специјалиста)"/>
        <s v="Праћење потенцијално нежељене реакције пацијента на лек"/>
        <s v="Тумачење резултата лабораторијског испитивања по узорку"/>
        <s v="Антропометријска мерења код испитивања ухрањености појединца"/>
        <s v="Одређивање антропометријских индекса код испитивања ухрањености"/>
        <s v="Оцена резултата биохемијских показатеља крви и урина ,оцена"/>
        <s v="Анкета исхране појединца (квантитативне и семиквантитативне анкете исхране-анкета по сећању за 24 часа,тродневни ,седмодневни дневник исхране)"/>
        <s v="Примена средстава у лезијама на кожи"/>
        <s v="Оксиметрија"/>
        <s v="Апликација лека у нос"/>
        <s v="Општи физикални преглед"/>
        <s v="Преглед новорођенчета"/>
        <s v="Испирањр ока"/>
        <s v="Неинвазивни дијагностићки тестови,мерење или истраживања некласивиковано на другом месту"/>
        <s v="Неинвазивна терапеутска интервенција ,некласификована на другом месту"/>
        <s v="Неуролошка процена"/>
        <s v="Процена исхране /дневног уноса хране"/>
        <s v="Саветовање или подучавање о прописаним/самоизабраним лековима"/>
        <s v="Саветовање или подучавање о штетности супстанци које узрокују зависност"/>
        <s v="Остала саветовања и подучавања"/>
        <s v="Остала нутритивна подршка"/>
        <s v="Дренажа респираторног система,без инцизије"/>
        <s v="Неки други начин давања фарм.средст.,друго и некласификовано фарм.средства"/>
        <s v="Свеобухватни орални преглед"/>
        <s v="Огранићени орални преглед"/>
        <s v="Детекција психоактивних супстанци у урину код зависника"/>
        <s v="Бронходилататорни тест"/>
        <s v="Тест оптерећења у сврху процене респираторног статуса"/>
        <s v="Мерење размене гасова "/>
        <s v="Анализа и провера тера.са којом пац.долази у болницу (интерреакције ,потенц.нежељена дејства и др.)"/>
        <s v="Саветовање или информисање мед.особља о начину примене лека(реконституисање,пут примене дужина давања..)"/>
        <s v="Провера могућих интерреакција на примењеним лековима"/>
        <s v="Доношење закључка и издавање потврда о утврђеној тежој нежељеној реакцији или трајној ко0нтраиндикацији"/>
        <s v="Дефинисање модела за избор превентивних мера у циљу решавања одређеног здрав.проблема"/>
        <s v="Испитивање индивидуалне исхране"/>
        <s v="Хемостаза епистаксе средњом тампонадом"/>
        <s v="Орално даванје фармаколоског средства, стрероид"/>
        <s v="Неки други начин давања фарм.средст.анти неопластично"/>
        <s v="Орално давање фармаколоског средства, антинеопластично"/>
        <s v="Депедикулација особа инсектицидима"/>
        <s v="Периодични орални преглед"/>
        <s v="Остале процене,консултације или евалуације"/>
        <s v="Вакцинација против морбила"/>
        <s v="Вакцинација против заушки"/>
        <s v="Вакцинација против рубеоле"/>
        <s v="Ситуационо-професионално саветовање"/>
        <s v="Саветовање или подучавање обризи о самом себи"/>
        <s v="Друго психоционално"/>
        <s v="Субкутано давање вфармаколошког средства ,инсулин"/>
        <s v="Радиографија грудног коша -читање"/>
        <s v="Радиографско снимање шаке"/>
        <s v="Остале процедуре на кожи и поткожном ткиву"/>
        <s v="Удружене здравствене процедуре -дијететика"/>
        <s v="Субкутано давање вфармаколошког средства ,антинеоплстично средство"/>
        <s v="Радиогрфија грудног коша -читање"/>
        <s v="Аспирација и лаважа назалног синуса пункцијом"/>
        <s v="Субкутано давање фармаколошког средства ,друго некласификовано фар. Средство"/>
        <s v="Интрамусколарно давање фармаколошког средства ,стероид"/>
        <s v="Субкутано давање фармаколошког средства, тромболитичко средство"/>
        <s v="Субкутано давање фарм.средс.,инсулин"/>
        <s v="Саветовање или информисање пацијента и прописаниом леку"/>
        <s v="Пласирање назогастрићне сонде"/>
        <s v="Интрамускуларно давање фарм.сред.,антиинфективно средство"/>
        <s v="Интравенско давање фарм.сред.,инсулин"/>
        <s v="Орално давање фарм.средства,тромболитићко средство"/>
        <s v="Орално давање фарм.средст.,стероид"/>
        <s v="Орално давање фармакол.средства ,инсулин"/>
        <s v="Неки други начин давања фарм.средств.,анти-инфект."/>
        <s v="Неки други начин давања фарм.средств.,стероид"/>
        <s v="Неки други начин давања фарм.средств.,друго и некласификовано фарм.средство"/>
        <s v="Остале процене конституције и евалуације"/>
        <s v="Узорковање крви (венепункција)"/>
        <s v="Орално давање фармаколошког средства "/>
        <s v="Орално давање фарм. сред.антиинфективно сред."/>
        <s v="Субкутано давање фар.сред.,друго и некласификовасно фарм. Сред."/>
        <s v="Ентерално давање фарм.сред.-хранљива супстанца"/>
        <s v="Процена потребе за уређајем или опремом која служи као помоћ"/>
        <s v="Саветовање или подучавање о пмагалима или уређајима за прилагођавање"/>
        <s v="Интрамускуларно давање фарма.средства ,друго и неозначено фармаколошко средство"/>
        <s v="Испирање уростоме или уретералног катетера"/>
        <s v="Уклањање катетера уростоме или уретералног катетера"/>
        <s v="Поступак одржавања неинвазивне вентилаторне подршке,24 сати,96 сати"/>
        <s v="Дренажа респитарног система,без инцизије"/>
        <s v="Интракавитарно давање фармаколошког средства, антиинфективно"/>
        <s v="Интракавитарно давање фарм.сред, електролит"/>
        <s v="Интракавитарно давање фармаколошког средства,стероид"/>
        <s v="Поступак одржавања континуиране вентилаторне подршке,&lt;=24сати"/>
        <s v="Специјалистички психијатријски преглед -први"/>
        <s v="Специјалистички психијатријски преглед -поновни"/>
        <s v="Наративна терапија"/>
        <s v="Групна психотерапија - по једној сеанси"/>
        <s v="Ситуационо/професионално саветовање или подучавање"/>
        <s v="Консултација психолога"/>
        <s v="Превентиво саветовање или подучавање"/>
        <s v="Ментала бихејвирална процена"/>
        <s v="Породична или брачна психотерапија"/>
        <s v="Испитивање поједичних психомоторних функција"/>
        <s v="Остале процене, консултације , евалуације"/>
        <s v="Остала саветовања или подучавања"/>
        <s v="Удружене здравствене процедуре психологије"/>
        <s v="Информативни интервју психијатра"/>
        <s v="Подучавање о правилима и могућностима пацијента"/>
        <s v="Удружене здравствене процедуре социјални рад"/>
        <s v="Испитивање активности дневног живота"/>
        <s v="Испитивање радних навика и интересовања"/>
        <s v="Анализа резултата добијених психолошким испитивањем, интеграција и формирање закључака"/>
        <s v="Састанак тима терапеута"/>
        <s v="Кратка аналитички оријентисана психотерапија"/>
        <s v="Групна аналитичка психотерапија (мала група )"/>
        <s v="Детоксикација од алкохола"/>
        <s v="Саветовање или подучавање о бризи о самом себи"/>
        <s v="Детекција психоактивних супстанци у урину код зависнока"/>
        <s v="Саветовање и подучавање о одржавању здравља и опоравка"/>
        <s v="Интерперсонална психотерапија"/>
        <s v="Интрамускуларно давање фарм.сред.хранљива супстанца"/>
        <s v="Орално давање фарм.средст.,друго и некласификовано фар.сред."/>
        <s v="Саветовање или информисање пацијената о примени пропусаног лека"/>
        <s v="Испитивање подељене пажње"/>
        <s v="Испитивање концетрације пажње, тенацитет "/>
        <s v="Испитивање флексибилности пажње (вигилитет)"/>
        <s v="Процена одржавања здравља или опоравка"/>
        <s v="Праћење терапијског деловања лека"/>
        <s v="Процена узимања алкохола и осталих дрога (лекова)"/>
        <s v="Саветовање и подучавање о зависности о коцкању и клађењу"/>
        <s v="Интрамускуларно давање фармаколошког средства ,антиинфективно средство"/>
        <s v="Интравенско давање фармак.средства стероид"/>
        <s v="Субкутано давање фарм.сред.,тромболитичко средство"/>
        <s v="Субкутано давање фарм.средства ,инсулин"/>
        <s v="Орално давање фарм.сред.,антиинфективно средство"/>
        <s v="Орално давање фарм.средст.инсулин"/>
        <s v="Орално давање фарм.средства,друго и некласификовано фарм.средство"/>
        <s v="Роошахов тест испитивања личхости"/>
        <s v="Индивидуални рад психолога са родитељем"/>
        <s v="Праћење потенцијално нежењене реакције пацијента на лек"/>
        <s v="Праћење спровођења утврђених терашијских протокола лечења"/>
        <s v="Планирање лечења фармакотерапијом прва кура"/>
        <s v="Планирање лечења фармакотерапијом ,друга кура"/>
        <s v="Психодинамска терапија"/>
        <s v="Пријављивање нежељене реакције пацијента на лек"/>
        <s v="Бихејвиорална терапија"/>
        <s v="Процена узимања прописаних лекова"/>
        <s v="Супортативна психотерапија,некласификована на другом месту"/>
        <s v="Интравенско давање фармаколошког средства,антидот"/>
        <s v="Интравенско давање фармаколошког средства,инсулин"/>
        <s v="Интрамускуларно давање фарм. Средства ,електролит"/>
        <s v="Орално давање фарм. Средства ,тромболитичко средство"/>
        <s v="Интрамускуларно давање фарм. Средства, тромболитичко средство"/>
        <s v="Интрамускуларно давање фармак.средства стероид"/>
        <s v="Орално давање фармак.средства"/>
        <s v="Узорковање крви(венепункција)"/>
        <s v="Имунизација по епидемиолошким индикацијама"/>
        <s v="Уклањање страног тела из коже и подкожног ткива инцизија"/>
        <s v="Одстрањивање страног тела из меког ткива неклласификовано на другом месту"/>
        <s v="Уклањање страног тела из спољашњег слушног канала беѕ инцизије"/>
        <s v="Обрада опекотине без ексцизије "/>
        <s v="Израда подсешавања уређаја за имобилизацију,једноставна"/>
        <s v="Испирање катетера, некласификовано на другом месту"/>
        <s v="Интрамускуларно давање фарм.средства ,инсулин"/>
        <s v="Детекција психоактивних субстанци у урину код зависника"/>
        <s v="Обрада опекотине са ексцизијом ,мање од 10% тела обрађ.или ексцидирано"/>
        <s v="Репарација ране на кожи и подкожном ткиву лица или врата површинска"/>
        <s v="Екцизија чира на кожи и поткожном ткиву"/>
        <s v="Затворена масажа срца"/>
        <s v="Субкутано давање фармаколошког средства, друго и некласификовано фармаколошко средство"/>
        <s v="Неназначен начин давања фармаколошког средства, друго и некласификовано фармаколоско средство"/>
        <s v="Инцизија и дреназа дојке"/>
        <s v="Отворена репозиција ишчашења тепоромандибуларног зглоба"/>
        <s v="Остале инцизије  коже и поткожног ткива"/>
        <s v="Остале репарације козе и поткозног ткива"/>
        <s v="Аспирација апсцеса из коже и подкожног ткива"/>
        <s v="Дорзална или латерална инцизија препуцијума"/>
        <s v="Интра мускуларно давање фарм.средства,антидот"/>
        <s v="Централна венска катетерзиацјија        "/>
        <s v="Примена антитетанусног токсина"/>
        <s v="Интравенско давање фарм.средства ,инсулин"/>
        <s v="Узимање матерјала са коже и видљивих слузокожа"/>
        <s v="Превијање опекотине, 10% и више посто површине тела је превијено"/>
        <s v="Давање токсода тетануса"/>
        <s v="Лечење акутне парадонталне инфекције"/>
        <s v="Превлачење препуцијума"/>
        <s v="Заустављање крварења из задњег дела носа тампонадом"/>
        <s v="Затворена репозиција исчашења рамена"/>
        <s v="Обрада опекотине са ексцизијом 10% и више површине тела је обрађено "/>
        <s v="Обрада нокта на прсти"/>
        <s v="Испирање катетера ,некласиф. На другом месту"/>
        <s v="Инфилтрација  локалног анестетика АСА10"/>
        <s v="Уклањање нокта на прсту"/>
        <s v="Уклањање страног тела без инцизије,некласификовано на другом месту"/>
        <s v="Одстрањивање страног тела носа"/>
        <s v="Инцизија и дренаж апсцеса меког ткива"/>
        <s v="Уклањање импактираног фецеса"/>
        <s v="Ситуационо професионално саветовање и подучавање"/>
        <s v="Замена каниле за трахеостомију"/>
        <s v="Испирање уретеростоме или уретралног катетера"/>
        <s v="Уклањање катетера уретеростоме или уретралног катетера"/>
        <s v="Процена одржавања здравља"/>
        <s v="Саветовање и подучавање о штетности супстанци које узрокују зависност"/>
        <s v="Ентеррална нутритивна подршка"/>
        <s v="Ентерално давање фарм.сред.,друго и некласификовано фарм средство"/>
        <s v="Орално давање фарм.сред.,стероид"/>
        <s v="Орално давање фарм.сред.,електролит"/>
        <s v="Орално давање фарм.сред.,друго и некласификовано фарм средство"/>
        <s v="Неки други начин давања фарм.сред.,антиинфективно"/>
        <s v="Неки други начин давања фарм.сред.,,друго и некласификовано фарм средство"/>
        <s v="Удружене здравствене процедуре -пасторална нега"/>
        <s v="Ентерално давање фарм.сред.,електролит"/>
        <s v="Орално давање фарм.средства.инсулин"/>
        <s v="Испирање цистостоме"/>
        <s v="Неки други начин давања фарм.средства,стерид"/>
        <s v="Неки други начин давања фарм.средства ,електролит"/>
        <s v="Интрамускуларно давање фармаколошког средства,електролит"/>
        <s v="Интрамускуларно давање фармаколошког средства,друго инеозначено фармаколошко средство"/>
        <s v="Субкутано давање фармаколошког средства,друго и некласификовано фармаколлошко средство"/>
        <s v="Катетеризација-канилација осталих вена новорођенчета"/>
        <s v="Биопсија промене на пенису"/>
        <s v="Дренажа интра-абдоминалног апсцеса, хематома или цисте "/>
        <s v="Операција хидроцеле и /или фуникулоцеле"/>
        <s v="Радикална орхидектомија, једнострана"/>
        <s v="Орхидектомија, обострана"/>
        <s v="Циркумцизија (обрезивање) мушкарца"/>
        <s v="Слинг процедуре код стрес инконтиненције код жена"/>
        <s v="Нефректомија једнострана - отворена хирургија "/>
        <s v="Радикална нефректомија због тумора бубрежног паренхима – отвор.хирург.(примарни рад)"/>
        <s v="Ендоскопско пласирање уретералног стента "/>
        <s v="Ендоскопска биопсија мокраћне бешике"/>
        <s v="Ендоскопска ресекција мултиплих лезија мокраћне бешике"/>
        <s v="Трансуретрална ресекција врата мокраћне бешике"/>
        <s v="Парцијална ексцизија мокраћне бешике (парцијална цистектомија) - отворена хирургија"/>
        <s v="Цистолитотомија – отворена хирургија"/>
        <s v="Цистостомија са пласирањем супрапубичног катетера – Цистофиx-а- перкутана цистостомија"/>
        <s v="Супрапубична простатектомија"/>
        <s v="Трансуретрална ресекција простате [ТУРП]"/>
        <s v="Трансректална биопсија простате иглом (ТРУС вођена)"/>
        <s v="Пластика френулума (френулотомија)"/>
        <s v="Ексцизија цисте епидидимиса, једнострана "/>
        <s v="Експлорација скроталног садржаја, једнострано "/>
        <s v="Експлорација скроталног садржаја, обострано"/>
        <s v="Експлорација скроталног садржаја са фиксацијом тестиса, једнострано"/>
        <s v="Епидидимектомија, једнострана"/>
        <s v="Цистоскопија"/>
        <s v="Ендоскопско Испирање крвних угрушака из мокраћне бешике(укључујућу и каутеризацију крварећих места)"/>
        <s v="Ексцизија осталих лезија мокраћне бешике-нотворена хирургија"/>
        <s v="Екцизија карункула уретре "/>
        <s v="Цистотомија са пласирањем супрапубичног катетера - отворена хирургија"/>
        <s v="Експлорација скроталног садржаја са фиксацијом тестиса, обострана"/>
        <s v="Орхидопексија неспуштеног тестиса, једнострана"/>
        <s v="Екцизија лезије на кожи и подкожном ткиву осталих област на глави"/>
        <s v="Дренажа апсцеса простате"/>
        <s v="Експлорација бубрега "/>
        <s v="Експлорација периреналног простора са дренажом"/>
        <s v="Парцијална уретеректомија "/>
        <s v="Перинеална уретростомија"/>
        <s v="Пластика уретре-у једном акту"/>
        <s v="Оптичка уретротомија"/>
        <s v="Еџцизија дивертикулума мокраћне бешике"/>
        <s v="Репарација ингвиналне херније,једнострана"/>
        <s v="Редукција торзије тестиса или семене врпце"/>
        <s v="Локална ексцизије лезије на пенису"/>
        <s v="Реимплантација уретера у мокраћну бешику"/>
        <s v="Дилатација стенозе уретре (бужирање) "/>
        <s v="Постоперативна релапаротомија"/>
        <s v="Остале репаративне операције на мокраћној бешици"/>
        <s v="Формирање кутане уретеростомије,обострано"/>
        <s v="Тотална ексцизија мокраћне бешике"/>
        <s v="Затварање везикокутане фистуле"/>
        <s v="Радикална простатектомија"/>
        <s v="Отклањање највећег дела интраабдоминалних лезија( дебулкинг)"/>
        <s v="Екстерна уретротомија"/>
        <s v="Нефроуретерктомија"/>
        <s v="Остале репарације"/>
        <s v="Операција варикоцеле"/>
        <s v="Експлорацију  уретера"/>
        <s v="Пласирање уретралне сонде"/>
        <s v="Ултразвучни преглед скротума"/>
        <s v="Ултразвучни преглед бешике"/>
        <s v="Ретроградна цистографија"/>
        <s v="Замена катетера уретеростомије"/>
        <s v="Инфилтрација локалног анестетика, АСА 10 "/>
        <s v="Саветовање или подучавање о одржавању здравља и опоравку "/>
        <s v="Интравенско давање фармак.средства, хранљива супстанца"/>
        <s v="Интравенско давање фармаколошког средства, друго и некласифи. Фармак. Средс."/>
        <s v="Неки други начин давања фармаколошког средства, антинеопластичко средство"/>
        <s v="Неки други начин давања фармаколошког средства, друго и некласифико. фармак.средс."/>
        <s v="Интрамускуларно давање фарм.средства,инсулин"/>
        <s v="Интрамускуарно давање фарм средства ,тромболитичко средство"/>
        <s v="Електрокаутеризација карункула уретре"/>
        <s v="Површинска локална анестезија"/>
        <s v="Удружене здравствене процедуре ,психологија"/>
        <s v="Саветовање или информисање пацијњната о примени лека"/>
        <s v="Репарација ране на кожи и подкожном ткивуосталих области пов."/>
        <s v="Биопсија мокраћне бешике"/>
        <s v="Контрола крварења након циркумцизије"/>
        <s v="Ексцизија лезије на кожи и подкожном ткиву гениталија"/>
        <s v="Замена ЈЈ катетера уретерореноскопски или цистоскопски"/>
        <s v="Уретероскопија"/>
        <s v="Контрола постоперативног крварења"/>
        <s v="Испирање цостостоме"/>
        <s v="Вагинално испирање"/>
        <s v="Интравенска -постпроцедурална инфузија аналгетика"/>
        <s v="Интрамускуларно давање фарм.средст.,стероид"/>
        <s v="Интравенско давање фарм.сред.,тромболитичко сред."/>
        <s v="Интравенско давање фарм.сред., инсулин"/>
        <s v="Субкутано давање фарм.сред.,тромболитичко сред."/>
        <s v="Субкутано давање фарм.сред.,инсулин"/>
        <s v="Орално давање фарм.сред.антиинфективно сред."/>
        <s v="Орално давање фарм.сред.,друго и некласификовано"/>
        <s v="Неки други начин давања фарм.средства ,анти-инфективно средст."/>
        <s v="Неки други начин давања фарм.средства ,електролит."/>
        <s v="Неозначено начин давања фармаколошког сред.,друго и некласификов.фарм.средст."/>
        <s v="Праћење терапијског деловања лека (услугу обавља специјалиста)"/>
        <s v="Инцизија и дренажа апсцеса и подкожног ткива"/>
        <s v="Перкутана нефростомија (ПЦН)"/>
        <s v="Вађење ЈЈкатетера -уретерореноскопски или цистоскопски"/>
        <s v="Цистотомија са пласирањем супрапубичног катетера -Цистофиџ-а перкутана цистостомија"/>
        <s v="Трансфузија крвних деривата"/>
        <s v="Уклањање катетера цистостоме"/>
        <s v="Удружене здравствене процедуре ,дијететика"/>
        <s v="Орално давање фарм.сред.,инсулин"/>
        <s v="Одржавање катењтера ,пласираног ради администрације лека"/>
        <s v="Замена катетера цистостоме"/>
        <s v="Перкутана дренажа апсцеса меког ткива"/>
        <s v="Уклањање инпактираног фецеса"/>
        <s v="Испирање катетера ,некласификовано на другом месту"/>
        <s v="Орално давање фарм.сред. Тромболитичко средство"/>
        <s v="Интравенска постпроцедурална инфузија"/>
        <s v="Интравенско давање фармаколшког средства,инсулин"/>
        <s v="Орално давање фармаколошког средства,тромболитичко"/>
        <s v="Ретроградна уретерографија"/>
        <s v="Примарна обрада ране"/>
        <s v="Остале процене,консултације и еволације"/>
        <s v="Неки други начин давања фармаколошког средства,антиинфективно средство"/>
        <s v="Цистотомија (цистостомија)"/>
        <s v="Уклањање адхезија препуцијума и гланса пениса"/>
        <s v="Субкутано давање фармак. Средства ,друго инекласиф.фармак. Средство"/>
        <s v="Интравенско давање фармаколошког средства ,антидот"/>
        <s v="Консултација са лекарима везана за фармакотерапију"/>
        <s v="Перкутана дренажа ретроперитонеалног апсцеса"/>
        <s v="Узимање матерјала са коже ивидљивих слузокожа за миколошки,бактериолошки и цитолошки преглед"/>
        <s v="Перкутана замена уретералног стента"/>
        <s v="Уклањање катетера пијелостоме или нефростоме"/>
        <s v="Уклањање осталих дренажних система уринарног система"/>
        <s v="Уклањање уретералног стента"/>
        <s v="Циркумцизија (обрезивање мушкарца)"/>
        <s v="Инцизија тестиса"/>
        <s v="Субкутано давање фармаколошког средства,антинеопластично средство"/>
        <s v="Замена нефростомског катетера"/>
        <s v="Сутура кавернозних тела код руптуре -фрактуре пениса"/>
        <s v="Остале процедуре на скротуму или туники вагиналис"/>
        <s v="Инцизија пениса"/>
        <s v="Осталепроцедуре репарације на пенису"/>
        <s v="Ендоскопско пласирање стента уретре"/>
        <s v="Меатотомија спољашњег отвора уретре"/>
        <s v="Поступак одржавања континуиране вентилаторне подршке, ≤ 24 сата"/>
        <s v="Ендотрахеална интубација, једнолуменски тубус"/>
        <s v="Поступак одржавања ендотрахеалне интубације (контрола правилне позиције), једнолуменски тубус"/>
        <s v="Рана рехабилитација након абдоминалних хируршких интервенција"/>
        <s v="Рана рехабилитација у респираторној јединици"/>
        <s v="Остале терапије обогаћивања кисеоника/ом"/>
        <s v="Одржавање катетера, пласираног ради администрације лека"/>
        <s v="Испирање гастростоме или ентеростоме"/>
        <s v="Ентерално давање фармаколошког средства, друго и некласификовано фармаколошко средство"/>
        <s v="Узоркоско испитивањевање матерјала за лабараториј"/>
        <s v="Замена назогастричне сонде или цеви езофагостоме"/>
        <s v="Поступак одржавања неинвазивне подршке 24 сати и 96сати"/>
        <s v="Поступак одржавања континуиране вентилаторне подршке 24 сати и 96сати"/>
        <s v="Поступак одржавања континуиране вентилаторне подршке &gt;=96 сати"/>
        <s v="Поступак одржавања неинвазивне подршке &lt; 24 сата"/>
        <s v="Пуњење уређаја за давање лека ,друго и некл.фарм средство"/>
        <s v="Узорковање и слање матерјала за лаб. испитивања "/>
        <s v="Орално давање фармаколошког средства, антиинфективно средство"/>
        <s v="Неки други начин давања фармаколошког средства,друго и некласификовано фармаколошко средство"/>
        <s v="Узорковање крви(микроузорковање)"/>
        <s v="Пријем, контрола квалитета узорка и припрема узорка за лабораторијска испитивања*"/>
        <s v="АБО крвна група - плочица"/>
        <s v="АБО подгрупа - епрувета"/>
        <s v="АБО/РхД крвна група - епрувета"/>
        <s v="Интерреакција, еритроцит даваоца и серум примаоца - епрувета"/>
        <s v="Полиспецифичан директан Цоомбс-ов тест (ДАТ) - епрувета"/>
        <s v="Типизација појединачних специфичности Рх фенотипа (Ц,ц,Д,Е,е) - епрувета"/>
        <s v="Типизација појединачних специфичности Рх фенотипа (Ц,ц,Е,е) - епрувета"/>
        <s v="Типизација РхД антигена - епрувета"/>
        <s v="Типизација РхД wеак антигена - епрувета"/>
        <s v="Идентификација еритроцитних антитела НаЦл медијум - епрувета"/>
        <s v="Индиректан Цоомбс-ов тест (ИАТ) - епрувета"/>
        <s v="Скрининг тест еритроцитних антитела (ензимски) - епрувета"/>
        <s v="Скрининг тест еритрогирних антитела (АХГ) - епрувета"/>
        <s v="Детекција антитела (ИгМ или ИгГ) на Трепонема паллидум - ЕЛИСА"/>
        <s v="Квалитативно одређивање анти ХЦВ антитела - ЕЛИСА "/>
        <s v="Квалитативно одређивање анти ХИВ антитела - ЕЛИСА "/>
        <s v="Квалитативно одређивање антигена и антитела за ХИВ - ЕЛИСА "/>
        <s v="Квалитативно одређивање ХБс антигена у серуму - ЕЛИСА "/>
        <s v="Протромбинско време"/>
        <s v="Приказивање утрошка лабораторијског матерјала"/>
        <s v="АБО/РхД крвна група,хумана антитела-микроепрувета"/>
        <s v="АБО/РхД крвна група,моноклонска антитела-микроепрувета"/>
        <s v="Интерреакција,еритроцити даваоца и серум примаоца-микроепрувета"/>
        <s v="Испитивање посттрансфузијске реакције-епрувета"/>
        <s v="Полиспецифичан директан Цоомбс-ов тест (ДАТ) - микроепрувета"/>
        <s v="Потврдна крвна група АБО-микроепрувета"/>
        <s v="Типизација антигена А1-епрувета"/>
        <s v="Типизација антигена Х-епрувета"/>
        <s v="Типизација појединачних специфичности Рх фенотипа(Ц.ц.Е.е)-микроепрувета"/>
        <s v="Типизација ретких еритроцитних антигена других крвногрупних система типизација по антигену"/>
        <s v="Типизација РхД веак антиген-микроепрувета"/>
        <s v="Типизација РхД антигена-микроепрувета"/>
        <s v="Типизација РхД партиал антигена-микроепрувета"/>
        <s v="Идентификација еритроцитних антитела НаЦл медијум - микроепрувета"/>
        <s v="Идентификација еритроцитних антитела у АХГ медијуму-микроепрувета"/>
        <s v="Идентификација еритроцитних антитела ензимом-епрувета"/>
        <s v="Идентификацијс еритроцитних антитела ензимом-микроепрувета"/>
        <s v="Индиректан Цоомбс-ов тест (ИАТ) - микроепрувета"/>
        <s v="Скрининг тест еритроцитних антитела(ензимски)"/>
        <s v="Скрининг тест еритроцитних антитела АХГ"/>
        <s v="Трепонема паллидум хемаглутинација(ТПХ)-квалитативни тест"/>
        <s v="Интерреакција,еритроцит даваоца и серум примаоца"/>
        <s v="Крвна слика (Ер, Ле, Хцт, Хб, Тр)"/>
        <s v="Крвна слика (Хб, Ер, Хцт, МЦВ, МЦХ, МЦХЦ, Ле, Тр, ЛеФ, ПДW, МПВ)"/>
        <s v="Седиментација еритроцита (СЕ) "/>
        <s v="Крвна слика са троделном ле. Формулом"/>
        <s v="Микроскопија -број леукоцита у крви"/>
        <s v="Крвна слика са петоделном ле. Формулом"/>
        <s v="Узорковање крви (микроузорковање) "/>
        <s v="Узорковање крви (венепункција) "/>
        <s v="Узорковање других биолошких материјала у лабораторији"/>
        <s v="Ацидобазни статус (пХ, пО2, пЦО2) у крви"/>
        <s v="Глукоза толеранс тест (тест оптерећења глукозом, ГТТ-орални) - глукоза у крви"/>
        <s v="Хемоглобин А1ц (гликозилирани хемоглобин, ХбА1ц) у крви"/>
        <s v="Аланин аминотрансфераза (АЛТ) у серуму - спектрофотометрија "/>
        <s v="Албумин у серуму - спектрофотометријом "/>
        <s v="Алфа-амилаза у серуму - спектрофотометрија "/>
        <s v="Алфа-фетопротеин (АФП) у серуму "/>
        <s v="Алкална фосфатаза (АЛП) у серуму -спектрофотометријом "/>
        <s v="Аспартат аминотрансфераза (АСТ) у серуму - спектрофотометријом "/>
        <s v="Бикарбонати (угљен-диоксид, укупан) у серуму - спектрофотометријом "/>
        <s v="Билирубин (директан) у серуму - спектрофотометријом "/>
        <s v="Билирубин (укупан) у серуму - спектрофотометријом "/>
        <s v="Ц-реактивни протеин (ЦРП) у серуму - имунотурбидиметријом "/>
        <s v="Фосфор, неоргански у серуму - спектрофотометрија "/>
        <s v="Гама-глутамил трансфераза (гама-ГТ) у серуму - спектрофотометрија "/>
        <s v="Глукоза у серуму - спектрофотометрија "/>
        <s v="Гвожђе у серуму "/>
        <s v="Хлориди у серуму - јон-селективном електродом (ЈСЕ) "/>
        <s v="Холестерол (укупан) у серуму - спектрофотометријом "/>
        <s v="Холестерол, ХДЛ - у серуму - спектрофотометрија "/>
        <s v="Холестерол, ЛДЛ - у серуму - израчунавањем "/>
        <s v="Калцијум у серуму - спектрофотометријом "/>
        <s v="Калијум у серуму - јон-селективном електродом (ЈСЕ) "/>
        <s v="Креатин киназа (ЦК) у серуму - спектрофотометрија "/>
        <s v="Креатинин клиренс у серуму "/>
        <s v="Креатинин у серуму-спектрофотометријом "/>
        <s v="Лактат дехидрогеназа (ЛДХ) у серуму - спектрофотометрија "/>
        <s v="Магнезијум у серуму - спектрофотометрија "/>
        <s v="Мокраћна киселина у серуму - спектрофотометрија "/>
        <s v="Натријум у серуму, јон-селективном електродом (ЈСЕ) "/>
        <s v="Протеини (укупни) у серуму - спектрофотометријом "/>
        <s v="Реуматоидни фактор (РФ) у серуму - имунотурбидиметријом "/>
        <s v="ТИБЦ (укупни капацитет везивања гвожђа) у серуму "/>
        <s v="Триглицериди у серуму - спектрофотометрија "/>
        <s v="УИБЦ (незасићени капацитет везивања гвожђа) у серуму "/>
        <s v="Уреа у серуму - спектрофотометријом "/>
        <s v="Алфа-амилаза у урину "/>
        <s v="Креатинин у дневном урину - спектрофотометријом "/>
        <s v="Протеини (укупни) у дневном урину "/>
        <s v="Уреа клиренс у дневном урину "/>
        <s v="Уреа у дневном урину "/>
        <s v="Глукоза у ликвору "/>
        <s v="Хлориди у ликвору "/>
        <s v="Протеини (укупни) у ликвору - спектрофотометријом "/>
        <s v="Глукоза у плеуралном пунктату "/>
        <s v="Протеини (укупни) у плеуралном пунктату "/>
        <s v="Антистрептолизин О тест (АСОТ) - латеx аглутинационим тестом"/>
        <s v="Тропонин у крви -поцт -методом"/>
        <s v="БНП- Б-тип натриуретског пептида у среруму"/>
        <s v="Имуноглобулин у серуму -плазми"/>
        <s v="Инсулин у серуму -плазми"/>
        <s v="Интерлеукин 6 у серуму- плазми"/>
        <s v="Прогестерон у серуму -плазми"/>
        <s v="Прокалцитонин у серуму"/>
        <s v="Пролактин у серуму -плазми"/>
        <s v="Миоглобин у плазми -поцт -методом"/>
        <s v="Алфаамилаза унплеуралном пунктату"/>
        <s v="Холестерол у плеуларном пунктату"/>
        <s v="Триглицериди у плеуларном пунктату"/>
        <s v="Хематокрит у крви"/>
        <s v="Укупан ИГЕ у серуму"/>
        <s v="БНП- Б-тип натриуретског пептида у крви"/>
        <s v="Уреа клиренс -израчунавање"/>
        <s v="Калцијум у серуму -плазми"/>
        <s v="Липаза у серуму"/>
        <s v="Албумин у ликвору"/>
        <s v="Албумин у дневном урину "/>
        <s v="Лактат дехидрохеназа (лдх) у плеуралном пунктату"/>
        <s v="Бета-хориогонадотропин, укупан (бета-хЦГ, βхЦГ) у серуму - ФПИА/МЕИА, ЦМИА односно ЕЦЛИА "/>
        <s v="Феритин у серуму -имунохемијски"/>
        <s v="Карциноембриони антиген (ЦЕА) у серуму "/>
        <s v="Карцинома антиген ЦА 125 (ЦА 125) у серуму "/>
        <s v="Карцинома антиген ЦА 15-3 (ЦА 15-3) у серуму "/>
        <s v="Карцинома антиген ЦА 19-9 (ЦА 19-9) у серуму "/>
        <s v="Креатин киназа ЦК-МБ, масс у серуму "/>
        <s v="Паратхормон (паратироидни хормон, ПТХ) у серуму - ЦМИА односно ЕЦЛИА "/>
        <s v="Простатични специфични антиген, слободан (фПСА) у серуму - ФПИА, МЕИА, ЦМИА односно ЕЦЛИА "/>
        <s v="Простатични специфични антиген, укупан (ПСА) у серуму - ФПИА, МЕИА, ЦМИА односно ЕЦЛИА "/>
        <s v="Тиреостимулирајући хормон (тиротропин, ТСХ) у серуму - ФПИА, МЕИА, ЦМИА односно ЕЦЛИА "/>
        <s v="Тироксин, слободан (фТ4) у серуму - ФПИА, МЕИА, ЦМИА односно ЕЦЛИА "/>
        <s v="Тријодтиронин, слободан (фТ3) у серуму - ФПИА, МЕИА односно ЦМИА "/>
        <s v="Тропонин И у серуму "/>
        <s v="Антитела на тиреоидну пероксидазу (анти-ТПО) и тиреоглобулин (анти-ТГ) ИгГ у серуму - ИИФ "/>
        <s v="Феритин у серуму "/>
        <s v="Креатин киназа ЦКМБ у серуму"/>
        <s v="Витамин б12  у серуму-плазми"/>
        <s v="Витамин д3 у серуму -плазми"/>
        <s v="Дехидроепијандростерон -сулфат у серумуи плазми"/>
        <s v="Естрадиол укупан у сеуму -плазми"/>
        <s v="Фоликулостимулирајући хормон ФСХ  у серуму- плазми"/>
        <s v="Лутеинизирајући хормон ЛХ у серуму -плазми"/>
        <s v="Стероид везујући глобулин у серуму -плазми"/>
        <s v="Тестостерон укупан у серуму -плазми"/>
        <s v="Тироглобулин ТГ у серуму -плазми"/>
        <s v="Антитела на тиреоглобулин анти -ТГ "/>
        <s v="Д-димер у плазми - "/>
        <s v="Антитела на тиреоидну пероксидазу (анти-ТПО) антитела и игг класе у серуми- плазми"/>
        <s v="25-ох-витамин д3 у серуму- плазми"/>
        <s v="Активирано парцијално тромбопластинско време (аПТТ) у плазми - коагулометријски "/>
        <s v="Д-димер у плазми - ПОЦТ методом "/>
        <s v="Фибриноген у плазми - Цлаусс-овом методом "/>
        <s v="Протромб. Вр.(ПТ и ИНР вред.) у плазм - коагул. "/>
        <s v="Време коагулације (Лее-Wхите) у плазми "/>
        <s v="Време крварења (Дуке) "/>
        <s v="нт-про бнп (н-терминал про-браин натриуретикпептиде) у серуму"/>
        <s v="Целокупни преглед урина - ручно "/>
        <s v="Креатинин клиренс у дневном урину"/>
        <s v="Глукоза у урину "/>
        <s v="Кетонска тела (ацетон) у урину "/>
        <s v="Мерење 24х-урина,дневног урина"/>
        <s v="Седимент урина "/>
        <s v="Лаки ланци имуноглобулина у урину"/>
        <s v="Калцијум у дневном урину-спектрофотометрија"/>
        <s v="Број сперматозоида "/>
        <s v="Бактериолошка контрола стерилности парентералних раствора или хируршког материјала"/>
        <s v="Бактериолошки преглед бриса носа"/>
        <s v="Бактериолошки преглед бриса носа на клицоноштво (С. ауреус, (МРСА), С. пнеумониае...)"/>
        <s v="Бактерио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"/>
        <s v="Бактериолошки преглед бриса ждрела"/>
        <s v="Бактериолошки преглед бриса ждрела на клицоноштво (С. пyогенес, С. ауреус. Х. инфлуензае...)"/>
        <s v="Бактериолошки преглед дубоке ране односно гноја односно пунктата односно ексудата односно биоптата "/>
        <s v="Бактериолошки преглед експримата простате или сперме"/>
        <s v="Бактериолошки преглед искашљаја или трахеалног аспирата или бронхоалвеоларног лавата"/>
        <s v="Бактериолошки преглед ликвора"/>
        <s v="Бактериолошки преглед ока или коњунктиве"/>
        <s v="Бактериолошки преглед садржаја средњег ува"/>
        <s v="Бактериолошки преглед столице на Салмонелла спп. и Схигелла спп. и Есцхерицхиа цоли О:157/и Цампyлобацтер спп."/>
        <s v="Бактериолошки преглед жучи"/>
        <s v="Biohemijska identifikacija aerobnih bakterija "/>
        <s v="Биохемијска идентификација бета - хемолитичног стрептокока"/>
        <s v="Биохемијска идентификација Стапхyлоцоццус врста"/>
        <s v="Доказивање продукције или присуства токсина Цлостридиум диффицилае А или Б"/>
        <s v="Хемокултура аеробно, конвенционална"/>
        <s v="Испитивање антибиотске осетљивости бактерија, диск-дифузионом методом на другу и/или трећу линију "/>
        <s v="Испитивање антибиотске осетљивости бактерија, диск-дифузионом методом на прву линију "/>
        <s v="Изолација Helicobacter pylori "/>
        <s v="Изолација микроорганизма субкултуром"/>
        <s v="Микроскопски преглед бојеног препарата"/>
        <s v="Преглед брисева урогениталног тракта на Неиссериа гоноррхоеае"/>
        <s v="Преглед вагиналног бриса на бактеријску вагинозу прегледом бојеног препарата"/>
        <s v="Идентификација паразита(хелминти)"/>
        <s v="Изолација цревних протозоа из столице "/>
        <s v="Преглед на Трицхомонас вагиналис - директан бојени препарат"/>
        <s v="Преглед перианалног отиска на хелминте "/>
        <s v="Преглед столице на паразите (нативни препарат)"/>
        <s v="Директан нативан препарат на гљиве "/>
        <s v="Преглед осталих биолошких узорка на гљиве"/>
        <s v="Преглед узорка из примарно стерилних регија на гљиве "/>
        <s v="Ph семиналне течности"/>
        <s v="Запремина ејакулата -семинална течност"/>
        <s v="Леукоциути,број у сперматозоидима"/>
        <s v="Покретљивост сперматозоида"/>
        <s v="Хемоглобин(крв)(FOBT)у фецесу- имунохемијски"/>
        <s v="Детекција антигена хелико пилоруса имунохромат  тестом"/>
        <s v="Узроковање крви"/>
        <s v="Узимање назофарингеалног или орофарингеалног бриса за преглед на присуство SARS-CoV-2 ВИРУСА  у транспортну подлогу"/>
        <s v="Детекција антигена хламидија трахоматис "/>
        <s v="Детекција присуства и испитивање антибиотске осетљивости -Уреалитикум"/>
        <s v="Серолошка идентификација бета хемолитичког стрептокока комер. Тестом"/>
        <s v="Узимање матерјала у циљу доказивања АГ САРС- ЦОВ -2"/>
        <s v="Детекција вирусног АГ САРС -ЦОВ 2"/>
        <s v="Детекција вирусних антигена у столици РОТА ВИРУСА"/>
        <s v="Субкутано давање фармак.средства ,тромболитичко средство"/>
        <s v="Педијатриска хемокултура"/>
        <s v="Преглед  CORE  биопсије дојке"/>
        <s v="Преглед  биоптата тумора дојке"/>
        <s v="EX TEMPORE анализа добијеног материјала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"/>
        <s v="Ексфолијативна цитологија ткива репродуктивних органа жене-неаутоматизована припрема и аутоматизовано бојење"/>
        <s v="Преглед дела цервикса добијеног методом &quot;омчице&quot;"/>
        <s v="Преглед конизата цервикса"/>
        <s v="Радиографско снимање хумеруса"/>
        <s v="Радиографско снимање лакта"/>
        <s v="Радиографско снимање подлактице"/>
        <s v="Радиографско снимање ручног зглоба"/>
        <s v="Радиографско снимање фемура"/>
        <s v="Радиографско снимање колена"/>
        <s v="Радиографско снимање ноге"/>
        <s v="Радиографско снимање глежња"/>
        <s v="Радиографско снимање стопала"/>
        <s v="Радиографско снимање ноге и глежња"/>
        <s v="Радиографско снимање рамена или скапуле"/>
        <s v="Радиографско снимање зглоба кука"/>
        <s v="Радиографско снимање пелвиса"/>
        <s v="Радиографско снимање лобање"/>
        <s v="Радиографско снимање параназалног синуса"/>
        <s v="Радиографско снимање мастоидне кости"/>
        <s v="Радиографско снимање мандибуле"/>
        <s v="Радиографско снимање носа"/>
        <s v="Радиографско снимање темпоралномандибуларног зглоба"/>
        <s v="Радиографско снимање цервикалног дела кичме"/>
        <s v="Радиографско снимање троракалног дела кичме"/>
        <s v="Радиографско снимање лумбалносакралног дела кичме"/>
        <s v="Радиографско снимање грудног коша са флуороскопским скринингом"/>
        <s v="Радиографско снимање стернума"/>
        <s v="Радиографско снимање ребара, једнострано"/>
        <s v="Радиографско снимање ребара, обострано"/>
        <s v="Радиографско снимање уринарног система"/>
        <s v="Интравенска пијелографија"/>
        <s v="Ретроградна уретрографија"/>
        <s v="Ретроградна микциона цистоуретрографија"/>
        <s v="Радиографско снимање фаринкса, езофагуса, желуца или дуоденума са применом позитивног контрастног средства и скрин. грудног кош."/>
        <s v=" Радиогр. снимање фаринкса, езофагуса, желуца или дуоденума са применом поз. конт. средс.и пролазом до колона са скрин. грудног коша"/>
        <s v="Радиографско снимање танког црева са применом позитивног контрастног средства и клистиром"/>
        <s v="Холецистографија"/>
        <s v="Директна холангиографија"/>
        <s v="Радиографско снимање дојке, обострано"/>
        <s v="Радиографско снимање фаринкса, езофагуса, желуца или дуоденума са применом позитивног контрастног средства ."/>
        <s v="Холангиографија са инфузијом контрастног средства"/>
        <s v="Налаз и мишљење на основу увида у мед.документацију у компликованом случају"/>
        <s v="Налаз и мишљење на основу увида у мед.документацију у осталим случајевима"/>
        <s v="Антероградна пијелографија"/>
        <s v="Радиграфија лакта -читање"/>
        <s v="Радиграфија  подлактице-читање"/>
        <s v="Радиграфија  ручног зглоба-читање"/>
        <s v="Радиграфија  шаке-читање"/>
        <s v="Радиграфија  фемура-читање"/>
        <s v="Радиграфија  колена-читање"/>
        <s v="Радиграфија  ноге-читање"/>
        <s v="Радиграфија  глежња-читање"/>
        <s v="Радиграфија  стопала -читање"/>
        <s v="Радиграфија  ноге и глежња-читање"/>
        <s v="Радиграфија  рамена или скапуле-читање"/>
        <s v="Радиграфија  зглоба кука-читање"/>
        <s v="Радиграфија  пелвиса-читање"/>
        <s v="Радиграфија лобање-читање"/>
        <s v="Радиграфија параназални синус-читање"/>
        <s v="Радиграфија мастоидних костију-читање"/>
        <s v="Радиграфија осталих фасцијалних костију-читање"/>
        <s v="Радиграфија цервикалног дела кичме-читање"/>
        <s v="Радиграфија торакалног дела кичме-читање"/>
        <s v="Радиграфија лумбално сакралног  дела кичме-читање"/>
        <s v="Радиграфија грудног коша-читање"/>
        <s v="Радиграфија ребара обострано-читање"/>
        <s v="Радиграфија уринарног система-читање"/>
        <s v="Радиграфија абдомена-читање"/>
        <s v="Радиграфија фаринкса,езофагуса,желуца или дуоденума са применом позитивног контрасног средства-читање"/>
        <s v="Остала радиографска снимања гастроинтестиналног тракта са применом позитивног контрасног средства и клистиром"/>
        <s v="Артрографија "/>
        <s v="Радиографско снимање"/>
        <s v="Радиографско снимање- читање"/>
        <s v="Радиографско снимање темпорално мандибуларног зглоба"/>
        <s v="Радиографско снимање  цервикалног дела кичме"/>
        <s v="Радиографско снимање  троракалног дела кичме"/>
        <s v="Радиографско снимање  лумбалног сакралног дела кичме"/>
        <s v="Радиографско снимање  грудног коша"/>
        <s v="Радиографско снимање  грудног коша са флуороскопским прегледом"/>
        <s v="Радиографско снимање  стернума"/>
        <s v="Радиографско снимање  ребара-једнострано"/>
        <s v="Радиографско снимање  ребара-обострано"/>
        <s v="Радиографско снимање  уринарног система"/>
        <s v="Радиографско снимање фаринкса,езофагуса,желуца или дуоденума са применом позитивног контрасног средства"/>
        <s v="Радиграфија хумеруса-читање"/>
        <s v="Радиографија шаке ,ручног зглоба и подлактице -читање"/>
        <s v="Радиографско снимање параназалног синуса -читање"/>
        <s v="Радиографско мандибуле -читање"/>
        <s v="Радиографско носа -читање"/>
        <s v="Радиографско стернума-читање"/>
        <s v="Радиографија темпоралномандибуларног зглоба- читанје"/>
        <s v="Директна холангиографија-читање"/>
        <s v="Радиографија ребара једнострано -читање"/>
        <s v="Радиографија ребара обострано-читање"/>
        <s v="Интравенска урографија"/>
        <s v="Ретрограднацистографија-читанје"/>
        <s v="Синографија ретроперитонеума"/>
        <s v="Радиографско снимање  дојке,обострано"/>
        <s v="Радиографија дојке -обострано-читање"/>
        <s v="Радиографија танког црева са применомпозитивног контрасног средства и клистиром -чишћење "/>
        <s v="Артрографија -читање"/>
        <s v="Дензитометрија костију употребом рендгенске апсорциометрије дуалне енергије"/>
        <s v="Перкутана дренажа интраабдоминалнихапсцеса или хематома циста"/>
        <s v="Колени зглоб пункција"/>
        <s v="Перкутана биопсија меких ткива иглом"/>
        <s v="Биопсија дубоког ткива дојке"/>
        <s v="Перкутана нефростомија(PCN)"/>
        <s v="Ињекција у зглоб или неку другу синовијску шупљину некласификовано на другом месту"/>
        <s v="Интрамускуларно давање фарм.средства ,друго и неназначено фарм.сред."/>
        <s v="Ослобађање адхезија или контрактура рамена"/>
        <s v="Инфилтрација локалног анестетика АСА 10"/>
        <s v="Перкутана(затворена) биопсија јетре"/>
        <s v="Дијагностичка торакоцинтеза"/>
        <s v="Екцизија бекерове цисте"/>
        <s v="Перкутана билијарна дренажа"/>
        <s v="Аспирација зглоба или неке друге синовијске шипљине ,некласификовано на другом месту"/>
        <s v="Перкутана биопсија слезине(иглом)"/>
        <s v="Перкутана дренажа апцеса меког ткива"/>
        <s v="Антеградно пласирање уретералног катетера кроз перкутану нефростому техника интер.ради."/>
        <s v="Антеградно пласирање уретералног катетера кроз перкутану нефростому техника интер.ради.са уклањањем калкуса"/>
        <s v="Перкутана биопсија плеуре иглом"/>
        <s v="Перкутана дренажа интраабдоминалних апсцеса или хематома циста"/>
        <s v="Перкутана трансхепатзичка холангиографија(ПТЦ)"/>
        <s v="Затворена биуоп'сија бубрега"/>
        <s v="Аспирација тиреоидне жлезде"/>
        <s v="Испирање катењтера некласификовано на другом месту"/>
        <s v="Перкутана биопсија плућа иглом"/>
        <s v="Перкутана биопсија интраабдоминалне масе"/>
        <s v="Интралезијска и перилезијска апликација лека"/>
        <s v="Интравенско давање фарм.сред.- стероид"/>
        <s v="Бипсија надбубрежне жлезде"/>
        <s v="Перкутана нефроскопија"/>
        <s v="Биопсија плућа"/>
        <s v="Дренажа интраабдоминалног апсцеса ,хематома или цисте"/>
        <s v="Интраректално давање фармаколошког средства,друго и некласификовано фармаколошко средство"/>
        <s v="Локална апликација лека(токсавид&gt;)"/>
        <s v="Биопсија меког ткива"/>
        <s v="Синографија зида абдомена"/>
        <s v="Биопсија панкреаса"/>
        <s v="Поновна уградња катетера перкутане ендоскопске гастростоме"/>
        <s v="Преглед узорка добијеног фнап методом"/>
        <s v="Биопсија плеуре"/>
        <s v="Перкутана биопсија панкреаса иглом"/>
        <s v="Локална апликација концетрованих флуорида"/>
        <s v="Дренажа интраабдоминалног апсцеса"/>
        <s v="Ултразвучни преглед дојке, унилатералан"/>
        <s v="Ултразвучни преглед грудног коша"/>
        <s v="Ултразвучни преглед трбушног зида"/>
        <s v="Ултразвучни преглед препона"/>
        <s v="Ултразвучни преглед бедра"/>
        <s v="Ултразвучни преглед потколенице"/>
        <s v="Ултразвучни преглед коже и поткожног ткива"/>
        <s v="Ултразвучни преклед лакта"/>
        <s v="Ултразвучни преклед колена"/>
        <s v="Ултразвучни дуплекс преглед хируршки обликоване артеријовенске фистуле или артеријовенска синтетска премосница горњих екстремитета"/>
        <s v="Ултразвучни преклед кука"/>
        <s v="Ултразвучни преклед стопала"/>
        <s v="Ултразвучни преклед због мерња фетуса"/>
        <s v="Ултразвучни преклед абдомена или пелвиса због осталих стања повезаних са трудноћом"/>
        <s v="Ултразвучни преклед рамена и надлактице"/>
        <s v="Ултразвучни преклед глутеалне регије"/>
        <s v="Ултразвучни преклед препоне"/>
        <s v="Ултразвучни преглед регионалних лимфних чворова"/>
        <s v="Ултразвучни преглед грудног коша или трбушног зида"/>
        <s v="Ултразвучни преглед штитасте жлезде"/>
        <s v="Ултразвучни преглед "/>
        <s v="Ултразвучни преглед осталих области"/>
        <s v="Уллтразвучни преглед дојки"/>
        <s v="М-приказ и дводимензионални ултразвучни преглед срца у реалном времену&#10;"/>
        <s v="Ултразвучни дуплекс преглед артерија или бајпаса доњих екстремитета,унилатерални"/>
        <s v="Ултразвучни дуплекс преглед вена  доњих екстремитета,унилатерални"/>
        <s v="Ултразвучни дуплекс преглед вена  доњих екстремитета,билатерални"/>
        <s v="Ултразвучни дуплекс преглед артерија или бајпаса горњих екстремитета,унилатерални"/>
        <s v="Ултразвучни дуплекс преглед аорте или бајпаса интраабдоминалних и илијачних артерија и доње шупље вене"/>
        <s v="Ултразвучни преглед дуплекс преглед вена горњих екстремитета,унилатерални"/>
        <s v="Ултразвучни дуплекс артерија или бајпаса горњих екстремитета"/>
        <s v="Ултразвучни дуплекс преглед реналних и .висц. Кр . Судова"/>
        <s v="Ултразвучни дуплекс преглед хируршки обликоване артеријовенске фистуле или артеријовенска синтетска премосница доњих екстремитета"/>
        <s v="Компјутеризована томографија мозга"/>
        <s v="Компјутеризована томографија мозга са интравенском применом контрастног средства"/>
        <s v="Компјутеризована томографија питуитарне шупљине "/>
        <s v="Компјутеризована томографија орбите"/>
        <s v="Компјутеризована томографија орбите и мозга"/>
        <s v="Компјутеризована томографија редњег ува и темпоралне кости,обострано"/>
        <s v="Компјутеризована томографија средњег ува и темпоралне кости мса употребом контрастног средства,обострана"/>
        <s v="Компјутеризована томографија средњег ува, темпоралне кости и мозга,обострана"/>
        <s v="Компјутеризована томографија параназалног синуса"/>
        <s v="Компјутеризована томографија фацијалних костију, параназалног синуса и мозга"/>
        <s v="Компјутеризована томографија меких ткива врата"/>
        <s v="Компјутеризована томографија меких ткива врата са интравенском применом контрастног средства"/>
        <s v="Компјутеризована томографија грудног коша"/>
        <s v="Компјутеризована томографија грудног коша и абдомена"/>
        <s v="Компјутеризована томографија грудног коша са интравенском применом контрастног средства"/>
        <s v="Компјутеризована томографија грудног коша и абдомена са интравенском применом контрастног средства"/>
        <s v="Компјутеризована томографија абдомена"/>
        <s v="Компјутеризована томографија абдомена са интравенском применом контрастног средства"/>
        <s v="Компјутеризована томографија карлице"/>
        <s v="Компјутеризована томографија карлице са интравенском применом контрастног средства"/>
        <s v="Компјутеризована томографија абдомена и карлице "/>
        <s v="Компјутеризована томографија абдомена и карлице са интравенском применом контрастног средства "/>
        <s v="Компјутеризована томографија грудног коша, абдомена и пелвиса"/>
        <s v="Компјутеризована томографија грудног коша, абдомена и пелвиса са интравенском применом контрастног средства"/>
        <s v="Компјутеризована томографија мозга и грудног коша"/>
        <s v="Компјутеризована томографија мозга, грудног коша  са интравенском применом контрастног средства"/>
        <s v="Компјутеризована томографија питуитарне шупљине и мозга са интравенском применом контрастног средства"/>
        <s v="Компјутеризована томографија орбите и мозга са применом интравенског контрастног средства"/>
        <s v="Компјутеризована томографија средњег ува и темпоралне кости,једнострана"/>
        <s v="Компјутеризована томографија средњег ува и,темпоралне кости и мозга са интравенском применом контр.средства"/>
        <s v="Компјутеризована томографија средњег ува и темпоралне кости и мозга са интравенском применом контрастног средства-једнострано"/>
        <s v="Компјутеризована томографија фацијалних костију"/>
        <s v="Компјутеризована томографија фацијалних костију са интравенском применом контрастног средства"/>
        <s v="Компјутеризована томографија кичме,цервикалне регије"/>
        <s v="Компјутеризована томографија кичме, торакалне  регије"/>
        <s v="Компјутеризована томографија кичме, лумбосакралне  регије"/>
        <s v="Компјутеризована томографија кичме  са интравенском применом контрастног средства,цервикалне регије"/>
        <s v="Компјутеризована томографија колона"/>
        <s v="Компјутеризована томографија екстремитета"/>
        <s v="Компјутеризована томографија екстремитета са интравенском применом контр.средства"/>
        <s v="Компјутеризована томографија мозга ,грудног коша и абдомена"/>
        <s v="Спирална ангиографија компјутеризованом томографијом главе или врата са интравенском применом контрастног средства"/>
        <s v="Спирална ангиографија компјутеризованом томографијом  грудног коша ,са интравенском применом контрастног средства"/>
        <s v="Компјутеризована томографија мозга и грудног коша и абдомена са применом контр.средст."/>
        <s v="Компијутеризована томографија фацијалних костију и параназалног синуса"/>
        <s v="Спирална ангиографија компијутеризованом томографијом абдомена ,са интрав. применом контрас. Средства"/>
        <s v="Компијутеризована томографија питуитарне шупљине са интрав.применом конт.сред."/>
        <s v="Компијутеризована томографија карлице  са интрав.применом конт.сред."/>
        <s v="Компијутеризована томографија циљаног зглоба, екстремитета -нативно."/>
        <s v="Компијутеризована томографија-урографија"/>
        <s v="Компијутеризована томографија орбите и мозга"/>
        <s v="Спирална ангиографија компијутеризованом томографијом абдоминалне и билатералне илиофеморалне аорте доњих екстремитета"/>
        <s v="Компијутеризована томографија фацијалних костију и параназалног синуса са и. Применом контр. Сред."/>
        <s v="Компијутеризована томографија фасцијалних костију параназалног синуса и мозга са интравенском применом контрасног средства"/>
        <s v="Ригидна сигмоидоскопија"/>
        <s v="Ригидна сигмоидоскопија са бипсијом"/>
        <s v="Фибероптичка колоноскопија "/>
        <s v="Ригидна  фибероптичка езофагоскопија"/>
        <s v="Фибероптичка колоноскопија са биопсијом"/>
        <s v="Фибероптичка колоноскопија до хепатичке флексуре са полипепктомијом"/>
        <s v="Фибероптичка колоноскопија до цеклума са биопсијом"/>
        <s v="Фибероптичка колоноскопија до цекума"/>
        <s v="Магнетна резонанца дојке"/>
        <s v="Нископропусна хемодијализа" u="1"/>
        <s v="Хемодијафилтрација" u="1"/>
        <s v="Циљана биопсија грлића материце или ендоцервикална киретажа" u="1"/>
        <s v="Интермитентна перитонеумска дијализа -IPD (болнички вид хроничног лечења)" u="1"/>
        <s v="Преглед CORE биопсије дојке" u="1"/>
        <s v="Континуирана амбулаторна перитонеумска дијализа-CAPD" u="1"/>
        <s v="Високопропусна хемодијализа" u="1"/>
        <s v="Радиографско снимањe дојки,обострано" u="1"/>
        <s v="Конусна биопсија грлића материце ласером" u="1"/>
        <s v="Треће или супервизијско читање радиографског снимка дојке у оквиру организованог скрининга" u="1"/>
        <s v="Супервизијско тумачење ПАП налаза у организованом скринингу карцинома грлића материце" u="1"/>
        <s v="Терапијска плазмафереза" u="1"/>
        <s v="Прво читање радиографског снимка дојке у оквиру организованог скрининга" u="1"/>
        <s v="Аутоматска перитонеумска дијализа -APD" u="1"/>
        <s v="Преглед биоптата тумора дојке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Циљана биопсија дојке или ендоцервикална киретажа" u="1"/>
        <s v="Друго читање радиографског снимка дојке у оквиру организованог скрининга" u="1"/>
      </sharedItems>
    </cacheField>
    <cacheField name="Амбулантни (Извршено у 2024.)" numFmtId="0">
      <sharedItems containsString="0" containsBlank="1" containsNumber="1" containsInteger="1" minValue="0" maxValue="1481185"/>
    </cacheField>
    <cacheField name="Амбулантни (План за 2025.)" numFmtId="0">
      <sharedItems containsString="0" containsBlank="1" containsNumber="1" containsInteger="1" minValue="0" maxValue="1471471"/>
    </cacheField>
    <cacheField name="Стационарни (Извршено у 2024.)" numFmtId="0">
      <sharedItems containsString="0" containsBlank="1" containsNumber="1" containsInteger="1" minValue="0" maxValue="1050287"/>
    </cacheField>
    <cacheField name="Стационарни (План за 2025.)" numFmtId="0">
      <sharedItems containsString="0" containsBlank="1" containsNumber="1" containsInteger="1" minValue="0" maxValue="1052591"/>
    </cacheField>
    <cacheField name="Укупно (Извршено у 2024.)" numFmtId="0">
      <sharedItems containsString="0" containsBlank="1" containsNumber="1" containsInteger="1" minValue="0" maxValue="2531472"/>
    </cacheField>
    <cacheField name="Укупно (План за 2025.)" numFmtId="0">
      <sharedItems containsString="0" containsBlank="1" containsNumber="1" containsInteger="1" minValue="0" maxValue="2524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0">
  <r>
    <m/>
    <m/>
    <x v="0"/>
    <x v="0"/>
    <m/>
    <m/>
    <m/>
    <m/>
    <m/>
    <m/>
  </r>
  <r>
    <s v="Сл.нефрологије и хемодијализе"/>
    <s v="Специјалистички прегледи"/>
    <x v="0"/>
    <x v="0"/>
    <m/>
    <m/>
    <m/>
    <m/>
    <m/>
    <m/>
  </r>
  <r>
    <s v="(Дневна болница хемодијализа)"/>
    <s v="Сви прегледи укупно"/>
    <x v="0"/>
    <x v="0"/>
    <n v="115"/>
    <n v="115"/>
    <n v="0"/>
    <n v="0"/>
    <n v="115"/>
    <n v="115"/>
  </r>
  <r>
    <m/>
    <m/>
    <x v="1"/>
    <x v="1"/>
    <n v="9"/>
    <n v="9"/>
    <m/>
    <m/>
    <n v="9"/>
    <n v="9"/>
  </r>
  <r>
    <m/>
    <m/>
    <x v="2"/>
    <x v="2"/>
    <n v="106"/>
    <n v="106"/>
    <m/>
    <m/>
    <n v="106"/>
    <n v="106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0"/>
    <n v="0"/>
    <n v="6886"/>
    <n v="7601"/>
    <n v="6886"/>
    <n v="7601"/>
  </r>
  <r>
    <m/>
    <s v="Операције"/>
    <x v="0"/>
    <x v="0"/>
    <m/>
    <m/>
    <m/>
    <m/>
    <m/>
    <m/>
  </r>
  <r>
    <m/>
    <s v="Остале услуге"/>
    <x v="0"/>
    <x v="0"/>
    <n v="0"/>
    <n v="0"/>
    <n v="6886"/>
    <n v="7601"/>
    <n v="6886"/>
    <n v="7601"/>
  </r>
  <r>
    <m/>
    <m/>
    <x v="3"/>
    <x v="3"/>
    <m/>
    <m/>
    <n v="70"/>
    <n v="70"/>
    <n v="70"/>
    <n v="70"/>
  </r>
  <r>
    <m/>
    <m/>
    <x v="4"/>
    <x v="4"/>
    <m/>
    <m/>
    <n v="6271"/>
    <n v="6900"/>
    <n v="6271"/>
    <n v="6900"/>
  </r>
  <r>
    <m/>
    <m/>
    <x v="5"/>
    <x v="5"/>
    <m/>
    <m/>
    <n v="54"/>
    <n v="54"/>
    <n v="54"/>
    <n v="54"/>
  </r>
  <r>
    <m/>
    <m/>
    <x v="6"/>
    <x v="6"/>
    <m/>
    <m/>
    <n v="36"/>
    <n v="36"/>
    <n v="36"/>
    <n v="36"/>
  </r>
  <r>
    <m/>
    <m/>
    <x v="7"/>
    <x v="7"/>
    <m/>
    <m/>
    <n v="1"/>
    <n v="1"/>
    <n v="1"/>
    <n v="1"/>
  </r>
  <r>
    <m/>
    <m/>
    <x v="8"/>
    <x v="8"/>
    <m/>
    <m/>
    <m/>
    <m/>
    <n v="0"/>
    <n v="0"/>
  </r>
  <r>
    <m/>
    <m/>
    <x v="9"/>
    <x v="9"/>
    <m/>
    <m/>
    <m/>
    <m/>
    <n v="0"/>
    <n v="0"/>
  </r>
  <r>
    <m/>
    <m/>
    <x v="10"/>
    <x v="10"/>
    <m/>
    <m/>
    <n v="3"/>
    <n v="3"/>
    <n v="3"/>
    <n v="3"/>
  </r>
  <r>
    <m/>
    <m/>
    <x v="11"/>
    <x v="5"/>
    <m/>
    <m/>
    <n v="116"/>
    <n v="116"/>
    <n v="116"/>
    <n v="116"/>
  </r>
  <r>
    <m/>
    <m/>
    <x v="12"/>
    <x v="11"/>
    <m/>
    <m/>
    <n v="15"/>
    <n v="15"/>
    <n v="15"/>
    <n v="15"/>
  </r>
  <r>
    <m/>
    <m/>
    <x v="13"/>
    <x v="12"/>
    <m/>
    <m/>
    <m/>
    <m/>
    <n v="0"/>
    <n v="0"/>
  </r>
  <r>
    <m/>
    <m/>
    <x v="14"/>
    <x v="13"/>
    <m/>
    <m/>
    <m/>
    <m/>
    <n v="0"/>
    <n v="0"/>
  </r>
  <r>
    <m/>
    <m/>
    <x v="15"/>
    <x v="14"/>
    <m/>
    <m/>
    <n v="85"/>
    <n v="85"/>
    <n v="85"/>
    <n v="85"/>
  </r>
  <r>
    <m/>
    <m/>
    <x v="16"/>
    <x v="15"/>
    <m/>
    <m/>
    <n v="157"/>
    <n v="157"/>
    <n v="157"/>
    <n v="157"/>
  </r>
  <r>
    <m/>
    <m/>
    <x v="17"/>
    <x v="16"/>
    <m/>
    <m/>
    <n v="4"/>
    <n v="4"/>
    <n v="4"/>
    <n v="4"/>
  </r>
  <r>
    <m/>
    <m/>
    <x v="18"/>
    <x v="17"/>
    <m/>
    <m/>
    <n v="23"/>
    <n v="0"/>
    <n v="23"/>
    <n v="0"/>
  </r>
  <r>
    <m/>
    <m/>
    <x v="19"/>
    <x v="18"/>
    <m/>
    <m/>
    <n v="51"/>
    <n v="160"/>
    <n v="51"/>
    <n v="160"/>
  </r>
  <r>
    <m/>
    <s v="Број апарата"/>
    <x v="0"/>
    <x v="0"/>
    <n v="16"/>
    <m/>
    <m/>
    <m/>
    <m/>
    <m/>
  </r>
  <r>
    <m/>
    <s v="Број лица на акутној хемодијализи"/>
    <x v="0"/>
    <x v="0"/>
    <n v="2"/>
    <m/>
    <m/>
    <m/>
    <m/>
    <m/>
  </r>
  <r>
    <m/>
    <s v="Број лица на пролазној хемодијализи"/>
    <x v="0"/>
    <x v="0"/>
    <n v="2"/>
    <m/>
    <m/>
    <m/>
    <m/>
    <m/>
  </r>
  <r>
    <m/>
    <s v="Број лица на хроничној хемодијализи"/>
    <x v="0"/>
    <x v="0"/>
    <n v="40"/>
    <m/>
    <m/>
    <m/>
    <m/>
    <m/>
  </r>
  <r>
    <m/>
    <s v="1. ХЕМОДИЈАЛИЗА УКУПНО"/>
    <x v="0"/>
    <x v="0"/>
    <n v="0"/>
    <n v="0"/>
    <n v="6283"/>
    <n v="6900"/>
    <n v="6283"/>
    <n v="6900"/>
  </r>
  <r>
    <m/>
    <m/>
    <x v="20"/>
    <x v="19"/>
    <m/>
    <m/>
    <n v="3788"/>
    <n v="3700"/>
    <n v="3788"/>
    <n v="3700"/>
  </r>
  <r>
    <m/>
    <m/>
    <x v="21"/>
    <x v="20"/>
    <m/>
    <m/>
    <n v="2495"/>
    <n v="3200"/>
    <n v="2495"/>
    <n v="3200"/>
  </r>
  <r>
    <m/>
    <s v="2. ПЕРИТОНЕАЛНА ДИЈАЛИЗА УКУПНО"/>
    <x v="0"/>
    <x v="0"/>
    <m/>
    <m/>
    <m/>
    <m/>
    <m/>
    <m/>
  </r>
  <r>
    <m/>
    <m/>
    <x v="22"/>
    <x v="21"/>
    <m/>
    <m/>
    <m/>
    <m/>
    <n v="0"/>
    <n v="0"/>
  </r>
  <r>
    <m/>
    <m/>
    <x v="23"/>
    <x v="22"/>
    <m/>
    <m/>
    <m/>
    <m/>
    <n v="0"/>
    <n v="0"/>
  </r>
  <r>
    <m/>
    <m/>
    <x v="0"/>
    <x v="0"/>
    <m/>
    <m/>
    <m/>
    <m/>
    <m/>
    <m/>
  </r>
  <r>
    <s v="Одељење гинекологије и акушерства"/>
    <s v="Специјалистички прегледи"/>
    <x v="0"/>
    <x v="0"/>
    <m/>
    <m/>
    <m/>
    <m/>
    <m/>
    <m/>
  </r>
  <r>
    <s v="(Одељење гинекологије)"/>
    <s v="Сви прегледи укупно"/>
    <x v="0"/>
    <x v="0"/>
    <n v="6895"/>
    <n v="6895"/>
    <n v="0"/>
    <n v="0"/>
    <n v="6895"/>
    <n v="6895"/>
  </r>
  <r>
    <m/>
    <m/>
    <x v="1"/>
    <x v="1"/>
    <n v="2520"/>
    <n v="2520"/>
    <m/>
    <m/>
    <n v="2520"/>
    <n v="2520"/>
  </r>
  <r>
    <m/>
    <m/>
    <x v="2"/>
    <x v="2"/>
    <n v="3113"/>
    <n v="3113"/>
    <m/>
    <m/>
    <n v="3113"/>
    <n v="3113"/>
  </r>
  <r>
    <m/>
    <m/>
    <x v="24"/>
    <x v="23"/>
    <n v="631"/>
    <n v="631"/>
    <m/>
    <m/>
    <n v="631"/>
    <n v="631"/>
  </r>
  <r>
    <m/>
    <m/>
    <x v="25"/>
    <x v="24"/>
    <n v="631"/>
    <n v="631"/>
    <m/>
    <m/>
    <n v="631"/>
    <n v="631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9131"/>
    <n v="9131"/>
    <n v="9237"/>
    <n v="9237"/>
    <n v="18368"/>
    <n v="18368"/>
  </r>
  <r>
    <m/>
    <s v="Операције"/>
    <x v="0"/>
    <x v="0"/>
    <n v="0"/>
    <n v="0"/>
    <n v="295"/>
    <n v="295"/>
    <n v="295"/>
    <n v="295"/>
  </r>
  <r>
    <m/>
    <m/>
    <x v="26"/>
    <x v="25"/>
    <m/>
    <m/>
    <m/>
    <m/>
    <n v="0"/>
    <n v="0"/>
  </r>
  <r>
    <m/>
    <m/>
    <x v="27"/>
    <x v="26"/>
    <m/>
    <m/>
    <n v="59"/>
    <n v="59"/>
    <n v="59"/>
    <n v="59"/>
  </r>
  <r>
    <m/>
    <m/>
    <x v="28"/>
    <x v="27"/>
    <m/>
    <m/>
    <n v="80"/>
    <n v="80"/>
    <n v="80"/>
    <n v="80"/>
  </r>
  <r>
    <m/>
    <m/>
    <x v="29"/>
    <x v="28"/>
    <m/>
    <m/>
    <m/>
    <m/>
    <n v="0"/>
    <n v="0"/>
  </r>
  <r>
    <m/>
    <m/>
    <x v="30"/>
    <x v="29"/>
    <m/>
    <m/>
    <n v="3"/>
    <n v="3"/>
    <n v="3"/>
    <n v="3"/>
  </r>
  <r>
    <m/>
    <m/>
    <x v="31"/>
    <x v="30"/>
    <m/>
    <m/>
    <m/>
    <m/>
    <n v="0"/>
    <n v="0"/>
  </r>
  <r>
    <m/>
    <m/>
    <x v="32"/>
    <x v="31"/>
    <m/>
    <m/>
    <n v="27"/>
    <n v="27"/>
    <n v="27"/>
    <n v="27"/>
  </r>
  <r>
    <m/>
    <m/>
    <x v="33"/>
    <x v="32"/>
    <m/>
    <m/>
    <m/>
    <m/>
    <n v="0"/>
    <n v="0"/>
  </r>
  <r>
    <m/>
    <m/>
    <x v="34"/>
    <x v="33"/>
    <m/>
    <m/>
    <n v="18"/>
    <n v="18"/>
    <n v="18"/>
    <n v="18"/>
  </r>
  <r>
    <m/>
    <m/>
    <x v="35"/>
    <x v="34"/>
    <m/>
    <m/>
    <n v="2"/>
    <n v="2"/>
    <n v="2"/>
    <n v="2"/>
  </r>
  <r>
    <m/>
    <m/>
    <x v="36"/>
    <x v="35"/>
    <m/>
    <m/>
    <n v="1"/>
    <n v="1"/>
    <n v="1"/>
    <n v="1"/>
  </r>
  <r>
    <m/>
    <m/>
    <x v="37"/>
    <x v="36"/>
    <m/>
    <m/>
    <n v="10"/>
    <n v="10"/>
    <n v="10"/>
    <n v="10"/>
  </r>
  <r>
    <m/>
    <m/>
    <x v="38"/>
    <x v="37"/>
    <m/>
    <m/>
    <n v="9"/>
    <n v="9"/>
    <n v="9"/>
    <n v="9"/>
  </r>
  <r>
    <m/>
    <m/>
    <x v="39"/>
    <x v="38"/>
    <m/>
    <m/>
    <n v="9"/>
    <n v="9"/>
    <n v="9"/>
    <n v="9"/>
  </r>
  <r>
    <m/>
    <m/>
    <x v="40"/>
    <x v="39"/>
    <m/>
    <m/>
    <n v="15"/>
    <n v="15"/>
    <n v="15"/>
    <n v="15"/>
  </r>
  <r>
    <m/>
    <m/>
    <x v="41"/>
    <x v="40"/>
    <m/>
    <m/>
    <n v="9"/>
    <n v="9"/>
    <n v="9"/>
    <n v="9"/>
  </r>
  <r>
    <m/>
    <m/>
    <x v="42"/>
    <x v="41"/>
    <m/>
    <m/>
    <m/>
    <m/>
    <n v="0"/>
    <n v="0"/>
  </r>
  <r>
    <m/>
    <m/>
    <x v="43"/>
    <x v="42"/>
    <m/>
    <m/>
    <n v="3"/>
    <n v="3"/>
    <n v="3"/>
    <n v="3"/>
  </r>
  <r>
    <m/>
    <m/>
    <x v="44"/>
    <x v="43"/>
    <m/>
    <m/>
    <n v="1"/>
    <n v="1"/>
    <n v="1"/>
    <n v="1"/>
  </r>
  <r>
    <m/>
    <m/>
    <x v="45"/>
    <x v="44"/>
    <m/>
    <m/>
    <n v="2"/>
    <n v="2"/>
    <n v="2"/>
    <n v="2"/>
  </r>
  <r>
    <m/>
    <m/>
    <x v="46"/>
    <x v="45"/>
    <m/>
    <m/>
    <m/>
    <m/>
    <n v="0"/>
    <n v="0"/>
  </r>
  <r>
    <m/>
    <m/>
    <x v="47"/>
    <x v="46"/>
    <m/>
    <m/>
    <m/>
    <m/>
    <n v="0"/>
    <n v="0"/>
  </r>
  <r>
    <m/>
    <m/>
    <x v="48"/>
    <x v="47"/>
    <m/>
    <m/>
    <m/>
    <m/>
    <n v="0"/>
    <n v="0"/>
  </r>
  <r>
    <m/>
    <m/>
    <x v="49"/>
    <x v="48"/>
    <m/>
    <m/>
    <n v="1"/>
    <n v="1"/>
    <n v="1"/>
    <n v="1"/>
  </r>
  <r>
    <m/>
    <m/>
    <x v="50"/>
    <x v="49"/>
    <m/>
    <m/>
    <m/>
    <m/>
    <n v="0"/>
    <n v="0"/>
  </r>
  <r>
    <m/>
    <m/>
    <x v="51"/>
    <x v="32"/>
    <m/>
    <m/>
    <n v="1"/>
    <n v="1"/>
    <n v="1"/>
    <n v="1"/>
  </r>
  <r>
    <m/>
    <m/>
    <x v="52"/>
    <x v="50"/>
    <m/>
    <m/>
    <m/>
    <m/>
    <n v="0"/>
    <n v="0"/>
  </r>
  <r>
    <m/>
    <m/>
    <x v="53"/>
    <x v="51"/>
    <m/>
    <m/>
    <n v="1"/>
    <n v="1"/>
    <n v="1"/>
    <n v="1"/>
  </r>
  <r>
    <m/>
    <m/>
    <x v="54"/>
    <x v="52"/>
    <m/>
    <m/>
    <m/>
    <m/>
    <n v="0"/>
    <n v="0"/>
  </r>
  <r>
    <m/>
    <m/>
    <x v="55"/>
    <x v="53"/>
    <m/>
    <m/>
    <n v="1"/>
    <n v="1"/>
    <n v="1"/>
    <n v="1"/>
  </r>
  <r>
    <m/>
    <m/>
    <x v="56"/>
    <x v="54"/>
    <m/>
    <m/>
    <n v="1"/>
    <n v="1"/>
    <n v="1"/>
    <n v="1"/>
  </r>
  <r>
    <m/>
    <m/>
    <x v="57"/>
    <x v="55"/>
    <m/>
    <m/>
    <n v="3"/>
    <n v="3"/>
    <n v="3"/>
    <n v="3"/>
  </r>
  <r>
    <m/>
    <m/>
    <x v="58"/>
    <x v="56"/>
    <m/>
    <m/>
    <m/>
    <m/>
    <n v="0"/>
    <n v="0"/>
  </r>
  <r>
    <m/>
    <m/>
    <x v="59"/>
    <x v="57"/>
    <m/>
    <m/>
    <n v="5"/>
    <n v="5"/>
    <n v="5"/>
    <n v="5"/>
  </r>
  <r>
    <m/>
    <m/>
    <x v="60"/>
    <x v="58"/>
    <m/>
    <m/>
    <n v="1"/>
    <n v="1"/>
    <n v="1"/>
    <n v="1"/>
  </r>
  <r>
    <m/>
    <m/>
    <x v="61"/>
    <x v="59"/>
    <m/>
    <m/>
    <m/>
    <m/>
    <n v="0"/>
    <n v="0"/>
  </r>
  <r>
    <m/>
    <m/>
    <x v="62"/>
    <x v="60"/>
    <m/>
    <m/>
    <m/>
    <m/>
    <n v="0"/>
    <n v="0"/>
  </r>
  <r>
    <m/>
    <m/>
    <x v="63"/>
    <x v="61"/>
    <m/>
    <m/>
    <m/>
    <m/>
    <n v="0"/>
    <n v="0"/>
  </r>
  <r>
    <m/>
    <m/>
    <x v="64"/>
    <x v="62"/>
    <m/>
    <m/>
    <n v="6"/>
    <n v="6"/>
    <n v="6"/>
    <n v="6"/>
  </r>
  <r>
    <m/>
    <m/>
    <x v="65"/>
    <x v="63"/>
    <m/>
    <m/>
    <m/>
    <m/>
    <n v="0"/>
    <n v="0"/>
  </r>
  <r>
    <m/>
    <m/>
    <x v="66"/>
    <x v="64"/>
    <m/>
    <m/>
    <m/>
    <m/>
    <n v="0"/>
    <n v="0"/>
  </r>
  <r>
    <m/>
    <m/>
    <x v="67"/>
    <x v="65"/>
    <m/>
    <m/>
    <m/>
    <m/>
    <n v="0"/>
    <n v="0"/>
  </r>
  <r>
    <m/>
    <m/>
    <x v="68"/>
    <x v="66"/>
    <m/>
    <m/>
    <m/>
    <m/>
    <n v="0"/>
    <n v="0"/>
  </r>
  <r>
    <m/>
    <m/>
    <x v="69"/>
    <x v="67"/>
    <m/>
    <m/>
    <m/>
    <m/>
    <n v="0"/>
    <n v="0"/>
  </r>
  <r>
    <m/>
    <m/>
    <x v="40"/>
    <x v="39"/>
    <m/>
    <m/>
    <m/>
    <m/>
    <n v="0"/>
    <n v="0"/>
  </r>
  <r>
    <m/>
    <m/>
    <x v="70"/>
    <x v="68"/>
    <m/>
    <m/>
    <n v="3"/>
    <n v="3"/>
    <n v="3"/>
    <n v="3"/>
  </r>
  <r>
    <m/>
    <m/>
    <x v="71"/>
    <x v="69"/>
    <m/>
    <m/>
    <m/>
    <m/>
    <n v="0"/>
    <n v="0"/>
  </r>
  <r>
    <m/>
    <m/>
    <x v="72"/>
    <x v="70"/>
    <m/>
    <m/>
    <m/>
    <m/>
    <n v="0"/>
    <n v="0"/>
  </r>
  <r>
    <m/>
    <m/>
    <x v="73"/>
    <x v="71"/>
    <m/>
    <m/>
    <m/>
    <m/>
    <n v="0"/>
    <n v="0"/>
  </r>
  <r>
    <m/>
    <m/>
    <x v="74"/>
    <x v="72"/>
    <m/>
    <m/>
    <m/>
    <m/>
    <n v="0"/>
    <n v="0"/>
  </r>
  <r>
    <m/>
    <m/>
    <x v="75"/>
    <x v="73"/>
    <m/>
    <m/>
    <n v="1"/>
    <n v="1"/>
    <n v="1"/>
    <n v="1"/>
  </r>
  <r>
    <m/>
    <m/>
    <x v="76"/>
    <x v="74"/>
    <m/>
    <m/>
    <m/>
    <m/>
    <n v="0"/>
    <n v="0"/>
  </r>
  <r>
    <m/>
    <m/>
    <x v="53"/>
    <x v="51"/>
    <m/>
    <m/>
    <m/>
    <m/>
    <n v="0"/>
    <n v="0"/>
  </r>
  <r>
    <m/>
    <m/>
    <x v="77"/>
    <x v="75"/>
    <m/>
    <m/>
    <n v="1"/>
    <n v="1"/>
    <n v="1"/>
    <n v="1"/>
  </r>
  <r>
    <m/>
    <m/>
    <x v="78"/>
    <x v="76"/>
    <m/>
    <m/>
    <m/>
    <m/>
    <n v="0"/>
    <n v="0"/>
  </r>
  <r>
    <m/>
    <m/>
    <x v="79"/>
    <x v="77"/>
    <m/>
    <m/>
    <m/>
    <m/>
    <n v="0"/>
    <n v="0"/>
  </r>
  <r>
    <m/>
    <m/>
    <x v="80"/>
    <x v="78"/>
    <m/>
    <m/>
    <m/>
    <m/>
    <n v="0"/>
    <n v="0"/>
  </r>
  <r>
    <m/>
    <m/>
    <x v="81"/>
    <x v="79"/>
    <m/>
    <m/>
    <n v="2"/>
    <n v="2"/>
    <n v="2"/>
    <n v="2"/>
  </r>
  <r>
    <m/>
    <m/>
    <x v="82"/>
    <x v="80"/>
    <m/>
    <m/>
    <n v="1"/>
    <n v="1"/>
    <n v="1"/>
    <n v="1"/>
  </r>
  <r>
    <m/>
    <m/>
    <x v="83"/>
    <x v="81"/>
    <m/>
    <m/>
    <m/>
    <m/>
    <n v="0"/>
    <n v="0"/>
  </r>
  <r>
    <m/>
    <m/>
    <x v="84"/>
    <x v="82"/>
    <m/>
    <m/>
    <n v="2"/>
    <n v="2"/>
    <n v="2"/>
    <n v="2"/>
  </r>
  <r>
    <m/>
    <m/>
    <x v="85"/>
    <x v="83"/>
    <m/>
    <m/>
    <m/>
    <m/>
    <n v="0"/>
    <n v="0"/>
  </r>
  <r>
    <m/>
    <m/>
    <x v="86"/>
    <x v="84"/>
    <m/>
    <m/>
    <m/>
    <m/>
    <n v="0"/>
    <n v="0"/>
  </r>
  <r>
    <m/>
    <m/>
    <x v="87"/>
    <x v="85"/>
    <m/>
    <m/>
    <m/>
    <m/>
    <n v="0"/>
    <n v="0"/>
  </r>
  <r>
    <m/>
    <m/>
    <x v="88"/>
    <x v="86"/>
    <m/>
    <m/>
    <m/>
    <m/>
    <n v="0"/>
    <n v="0"/>
  </r>
  <r>
    <m/>
    <m/>
    <x v="89"/>
    <x v="87"/>
    <m/>
    <m/>
    <n v="1"/>
    <n v="1"/>
    <n v="1"/>
    <n v="1"/>
  </r>
  <r>
    <m/>
    <m/>
    <x v="90"/>
    <x v="88"/>
    <m/>
    <m/>
    <m/>
    <m/>
    <n v="0"/>
    <n v="0"/>
  </r>
  <r>
    <m/>
    <m/>
    <x v="91"/>
    <x v="89"/>
    <m/>
    <m/>
    <n v="1"/>
    <n v="1"/>
    <n v="1"/>
    <n v="1"/>
  </r>
  <r>
    <m/>
    <m/>
    <x v="92"/>
    <x v="90"/>
    <m/>
    <m/>
    <n v="1"/>
    <n v="1"/>
    <n v="1"/>
    <n v="1"/>
  </r>
  <r>
    <m/>
    <m/>
    <x v="93"/>
    <x v="91"/>
    <m/>
    <m/>
    <m/>
    <m/>
    <n v="0"/>
    <n v="0"/>
  </r>
  <r>
    <m/>
    <m/>
    <x v="94"/>
    <x v="92"/>
    <m/>
    <m/>
    <n v="1"/>
    <n v="1"/>
    <n v="1"/>
    <n v="1"/>
  </r>
  <r>
    <m/>
    <m/>
    <x v="95"/>
    <x v="93"/>
    <m/>
    <m/>
    <n v="1"/>
    <n v="1"/>
    <n v="1"/>
    <n v="1"/>
  </r>
  <r>
    <m/>
    <m/>
    <x v="96"/>
    <x v="94"/>
    <m/>
    <m/>
    <n v="1"/>
    <n v="1"/>
    <n v="1"/>
    <n v="1"/>
  </r>
  <r>
    <m/>
    <m/>
    <x v="97"/>
    <x v="95"/>
    <m/>
    <m/>
    <n v="1"/>
    <n v="1"/>
    <n v="1"/>
    <n v="1"/>
  </r>
  <r>
    <m/>
    <m/>
    <x v="98"/>
    <x v="96"/>
    <m/>
    <m/>
    <n v="1"/>
    <n v="1"/>
    <n v="1"/>
    <n v="1"/>
  </r>
  <r>
    <m/>
    <m/>
    <x v="99"/>
    <x v="97"/>
    <m/>
    <m/>
    <n v="2"/>
    <n v="2"/>
    <n v="2"/>
    <n v="2"/>
  </r>
  <r>
    <m/>
    <m/>
    <x v="100"/>
    <x v="98"/>
    <m/>
    <m/>
    <n v="1"/>
    <n v="1"/>
    <n v="1"/>
    <n v="1"/>
  </r>
  <r>
    <m/>
    <m/>
    <x v="101"/>
    <x v="99"/>
    <m/>
    <m/>
    <n v="1"/>
    <n v="1"/>
    <n v="1"/>
    <n v="1"/>
  </r>
  <r>
    <m/>
    <m/>
    <x v="102"/>
    <x v="100"/>
    <m/>
    <m/>
    <n v="1"/>
    <n v="1"/>
    <n v="1"/>
    <n v="1"/>
  </r>
  <r>
    <m/>
    <m/>
    <x v="103"/>
    <x v="101"/>
    <m/>
    <m/>
    <n v="1"/>
    <n v="1"/>
    <n v="1"/>
    <n v="1"/>
  </r>
  <r>
    <m/>
    <m/>
    <x v="104"/>
    <x v="102"/>
    <m/>
    <m/>
    <n v="2"/>
    <n v="2"/>
    <n v="2"/>
    <n v="2"/>
  </r>
  <r>
    <m/>
    <m/>
    <x v="105"/>
    <x v="103"/>
    <m/>
    <m/>
    <n v="1"/>
    <n v="1"/>
    <n v="1"/>
    <n v="1"/>
  </r>
  <r>
    <m/>
    <s v="Остале услуге"/>
    <x v="0"/>
    <x v="0"/>
    <n v="9131"/>
    <n v="9131"/>
    <n v="8942"/>
    <n v="8942"/>
    <n v="18073"/>
    <n v="18073"/>
  </r>
  <r>
    <m/>
    <m/>
    <x v="79"/>
    <x v="77"/>
    <m/>
    <m/>
    <m/>
    <m/>
    <m/>
    <n v="0"/>
  </r>
  <r>
    <m/>
    <m/>
    <x v="106"/>
    <x v="104"/>
    <n v="2460"/>
    <n v="2460"/>
    <n v="427"/>
    <n v="427"/>
    <n v="2887"/>
    <n v="2887"/>
  </r>
  <r>
    <m/>
    <m/>
    <x v="107"/>
    <x v="105"/>
    <n v="108"/>
    <n v="108"/>
    <n v="101"/>
    <n v="101"/>
    <n v="209"/>
    <n v="209"/>
  </r>
  <r>
    <m/>
    <m/>
    <x v="108"/>
    <x v="106"/>
    <n v="2"/>
    <n v="2"/>
    <n v="3"/>
    <n v="3"/>
    <n v="5"/>
    <n v="5"/>
  </r>
  <r>
    <m/>
    <m/>
    <x v="69"/>
    <x v="107"/>
    <n v="1"/>
    <n v="1"/>
    <n v="9"/>
    <n v="9"/>
    <n v="10"/>
    <n v="10"/>
  </r>
  <r>
    <m/>
    <m/>
    <x v="82"/>
    <x v="108"/>
    <m/>
    <m/>
    <m/>
    <m/>
    <n v="0"/>
    <n v="0"/>
  </r>
  <r>
    <m/>
    <m/>
    <x v="109"/>
    <x v="109"/>
    <m/>
    <m/>
    <n v="3"/>
    <n v="3"/>
    <n v="3"/>
    <n v="3"/>
  </r>
  <r>
    <m/>
    <m/>
    <x v="61"/>
    <x v="59"/>
    <n v="4"/>
    <n v="4"/>
    <n v="22"/>
    <n v="22"/>
    <n v="26"/>
    <n v="26"/>
  </r>
  <r>
    <m/>
    <m/>
    <x v="110"/>
    <x v="110"/>
    <n v="1"/>
    <n v="1"/>
    <m/>
    <m/>
    <n v="1"/>
    <n v="1"/>
  </r>
  <r>
    <m/>
    <m/>
    <x v="37"/>
    <x v="36"/>
    <n v="7"/>
    <n v="7"/>
    <n v="234"/>
    <n v="234"/>
    <n v="241"/>
    <n v="241"/>
  </r>
  <r>
    <m/>
    <m/>
    <x v="111"/>
    <x v="111"/>
    <m/>
    <m/>
    <m/>
    <m/>
    <n v="0"/>
    <n v="0"/>
  </r>
  <r>
    <m/>
    <m/>
    <x v="62"/>
    <x v="60"/>
    <n v="1"/>
    <n v="1"/>
    <n v="102"/>
    <n v="102"/>
    <n v="103"/>
    <n v="103"/>
  </r>
  <r>
    <m/>
    <m/>
    <x v="112"/>
    <x v="112"/>
    <m/>
    <m/>
    <m/>
    <m/>
    <n v="0"/>
    <n v="0"/>
  </r>
  <r>
    <m/>
    <m/>
    <x v="113"/>
    <x v="113"/>
    <m/>
    <m/>
    <n v="1"/>
    <n v="1"/>
    <n v="1"/>
    <n v="1"/>
  </r>
  <r>
    <m/>
    <m/>
    <x v="114"/>
    <x v="114"/>
    <n v="1913"/>
    <n v="1913"/>
    <n v="77"/>
    <n v="77"/>
    <n v="1990"/>
    <n v="1990"/>
  </r>
  <r>
    <m/>
    <m/>
    <x v="115"/>
    <x v="115"/>
    <n v="17"/>
    <n v="17"/>
    <n v="45"/>
    <n v="45"/>
    <n v="62"/>
    <n v="62"/>
  </r>
  <r>
    <m/>
    <m/>
    <x v="116"/>
    <x v="116"/>
    <m/>
    <m/>
    <m/>
    <m/>
    <n v="0"/>
    <n v="0"/>
  </r>
  <r>
    <m/>
    <m/>
    <x v="117"/>
    <x v="117"/>
    <m/>
    <m/>
    <m/>
    <m/>
    <n v="0"/>
    <n v="0"/>
  </r>
  <r>
    <m/>
    <m/>
    <x v="118"/>
    <x v="118"/>
    <n v="76"/>
    <n v="76"/>
    <n v="1"/>
    <n v="1"/>
    <n v="77"/>
    <n v="77"/>
  </r>
  <r>
    <m/>
    <m/>
    <x v="119"/>
    <x v="119"/>
    <m/>
    <m/>
    <m/>
    <m/>
    <n v="0"/>
    <n v="0"/>
  </r>
  <r>
    <m/>
    <m/>
    <x v="120"/>
    <x v="120"/>
    <m/>
    <m/>
    <n v="1"/>
    <n v="1"/>
    <n v="1"/>
    <n v="1"/>
  </r>
  <r>
    <m/>
    <m/>
    <x v="121"/>
    <x v="121"/>
    <m/>
    <m/>
    <n v="416"/>
    <n v="416"/>
    <n v="416"/>
    <n v="416"/>
  </r>
  <r>
    <m/>
    <m/>
    <x v="122"/>
    <x v="122"/>
    <n v="297"/>
    <n v="297"/>
    <n v="23"/>
    <n v="23"/>
    <n v="320"/>
    <n v="320"/>
  </r>
  <r>
    <m/>
    <m/>
    <x v="83"/>
    <x v="123"/>
    <m/>
    <m/>
    <m/>
    <m/>
    <n v="0"/>
    <n v="0"/>
  </r>
  <r>
    <m/>
    <m/>
    <x v="63"/>
    <x v="61"/>
    <n v="1"/>
    <n v="1"/>
    <n v="3"/>
    <n v="3"/>
    <n v="4"/>
    <n v="4"/>
  </r>
  <r>
    <m/>
    <m/>
    <x v="123"/>
    <x v="124"/>
    <n v="21"/>
    <n v="21"/>
    <n v="80"/>
    <n v="80"/>
    <n v="101"/>
    <n v="101"/>
  </r>
  <r>
    <m/>
    <m/>
    <x v="124"/>
    <x v="125"/>
    <n v="110"/>
    <n v="110"/>
    <n v="242"/>
    <n v="242"/>
    <n v="352"/>
    <n v="352"/>
  </r>
  <r>
    <m/>
    <m/>
    <x v="125"/>
    <x v="126"/>
    <n v="108"/>
    <n v="108"/>
    <n v="576"/>
    <n v="576"/>
    <n v="684"/>
    <n v="684"/>
  </r>
  <r>
    <m/>
    <m/>
    <x v="126"/>
    <x v="127"/>
    <n v="246"/>
    <n v="246"/>
    <n v="1410"/>
    <n v="1410"/>
    <n v="1656"/>
    <n v="1656"/>
  </r>
  <r>
    <m/>
    <m/>
    <x v="4"/>
    <x v="4"/>
    <n v="163"/>
    <n v="163"/>
    <n v="745"/>
    <n v="745"/>
    <n v="908"/>
    <n v="908"/>
  </r>
  <r>
    <m/>
    <m/>
    <x v="13"/>
    <x v="128"/>
    <n v="2"/>
    <n v="2"/>
    <n v="101"/>
    <n v="101"/>
    <n v="103"/>
    <n v="103"/>
  </r>
  <r>
    <m/>
    <m/>
    <x v="127"/>
    <x v="129"/>
    <n v="1"/>
    <n v="1"/>
    <n v="442"/>
    <n v="442"/>
    <n v="443"/>
    <n v="443"/>
  </r>
  <r>
    <m/>
    <m/>
    <x v="12"/>
    <x v="11"/>
    <m/>
    <m/>
    <m/>
    <m/>
    <n v="0"/>
    <n v="0"/>
  </r>
  <r>
    <m/>
    <m/>
    <x v="128"/>
    <x v="130"/>
    <m/>
    <m/>
    <n v="550"/>
    <n v="550"/>
    <n v="550"/>
    <n v="550"/>
  </r>
  <r>
    <m/>
    <m/>
    <x v="14"/>
    <x v="131"/>
    <n v="5"/>
    <n v="5"/>
    <n v="67"/>
    <n v="67"/>
    <n v="72"/>
    <n v="72"/>
  </r>
  <r>
    <m/>
    <m/>
    <x v="129"/>
    <x v="132"/>
    <m/>
    <m/>
    <n v="20"/>
    <n v="20"/>
    <n v="20"/>
    <n v="20"/>
  </r>
  <r>
    <m/>
    <m/>
    <x v="130"/>
    <x v="133"/>
    <n v="3345"/>
    <n v="3345"/>
    <n v="101"/>
    <n v="101"/>
    <n v="3446"/>
    <n v="3446"/>
  </r>
  <r>
    <m/>
    <m/>
    <x v="131"/>
    <x v="134"/>
    <m/>
    <m/>
    <m/>
    <m/>
    <n v="0"/>
    <n v="0"/>
  </r>
  <r>
    <m/>
    <m/>
    <x v="132"/>
    <x v="135"/>
    <m/>
    <m/>
    <n v="2"/>
    <n v="2"/>
    <n v="2"/>
    <n v="2"/>
  </r>
  <r>
    <m/>
    <m/>
    <x v="10"/>
    <x v="136"/>
    <m/>
    <m/>
    <n v="5"/>
    <n v="5"/>
    <n v="5"/>
    <n v="5"/>
  </r>
  <r>
    <m/>
    <m/>
    <x v="6"/>
    <x v="6"/>
    <m/>
    <m/>
    <n v="23"/>
    <n v="23"/>
    <n v="23"/>
    <n v="23"/>
  </r>
  <r>
    <m/>
    <m/>
    <x v="7"/>
    <x v="7"/>
    <m/>
    <m/>
    <n v="8"/>
    <n v="8"/>
    <n v="8"/>
    <n v="8"/>
  </r>
  <r>
    <m/>
    <m/>
    <x v="133"/>
    <x v="137"/>
    <m/>
    <m/>
    <n v="121"/>
    <n v="121"/>
    <n v="121"/>
    <n v="121"/>
  </r>
  <r>
    <m/>
    <m/>
    <x v="134"/>
    <x v="138"/>
    <m/>
    <m/>
    <n v="29"/>
    <n v="29"/>
    <n v="29"/>
    <n v="29"/>
  </r>
  <r>
    <m/>
    <m/>
    <x v="135"/>
    <x v="139"/>
    <m/>
    <m/>
    <m/>
    <m/>
    <n v="0"/>
    <n v="0"/>
  </r>
  <r>
    <m/>
    <m/>
    <x v="93"/>
    <x v="91"/>
    <m/>
    <m/>
    <n v="16"/>
    <n v="16"/>
    <n v="16"/>
    <n v="16"/>
  </r>
  <r>
    <m/>
    <m/>
    <x v="136"/>
    <x v="140"/>
    <m/>
    <m/>
    <n v="218"/>
    <n v="218"/>
    <n v="218"/>
    <n v="218"/>
  </r>
  <r>
    <m/>
    <m/>
    <x v="137"/>
    <x v="141"/>
    <m/>
    <m/>
    <m/>
    <m/>
    <n v="0"/>
    <n v="0"/>
  </r>
  <r>
    <m/>
    <m/>
    <x v="138"/>
    <x v="142"/>
    <m/>
    <m/>
    <m/>
    <m/>
    <n v="0"/>
    <n v="0"/>
  </r>
  <r>
    <m/>
    <m/>
    <x v="18"/>
    <x v="143"/>
    <m/>
    <m/>
    <m/>
    <m/>
    <n v="0"/>
    <n v="0"/>
  </r>
  <r>
    <m/>
    <m/>
    <x v="3"/>
    <x v="144"/>
    <n v="102"/>
    <n v="102"/>
    <n v="1282"/>
    <n v="1282"/>
    <n v="1384"/>
    <n v="1384"/>
  </r>
  <r>
    <m/>
    <m/>
    <x v="139"/>
    <x v="145"/>
    <n v="1"/>
    <n v="1"/>
    <n v="14"/>
    <n v="14"/>
    <n v="15"/>
    <n v="15"/>
  </r>
  <r>
    <m/>
    <m/>
    <x v="140"/>
    <x v="146"/>
    <m/>
    <m/>
    <n v="13"/>
    <n v="13"/>
    <n v="13"/>
    <n v="13"/>
  </r>
  <r>
    <m/>
    <m/>
    <x v="19"/>
    <x v="147"/>
    <n v="8"/>
    <n v="8"/>
    <n v="413"/>
    <n v="413"/>
    <n v="421"/>
    <n v="421"/>
  </r>
  <r>
    <m/>
    <m/>
    <x v="141"/>
    <x v="148"/>
    <m/>
    <m/>
    <m/>
    <m/>
    <n v="0"/>
    <n v="0"/>
  </r>
  <r>
    <m/>
    <m/>
    <x v="142"/>
    <x v="149"/>
    <m/>
    <m/>
    <n v="12"/>
    <n v="12"/>
    <n v="12"/>
    <n v="12"/>
  </r>
  <r>
    <m/>
    <m/>
    <x v="143"/>
    <x v="150"/>
    <n v="3"/>
    <n v="3"/>
    <m/>
    <m/>
    <n v="3"/>
    <n v="3"/>
  </r>
  <r>
    <m/>
    <m/>
    <x v="5"/>
    <x v="151"/>
    <n v="5"/>
    <n v="5"/>
    <n v="680"/>
    <n v="680"/>
    <n v="685"/>
    <n v="685"/>
  </r>
  <r>
    <m/>
    <m/>
    <x v="144"/>
    <x v="152"/>
    <m/>
    <m/>
    <n v="2"/>
    <n v="2"/>
    <n v="2"/>
    <n v="2"/>
  </r>
  <r>
    <m/>
    <m/>
    <x v="145"/>
    <x v="153"/>
    <m/>
    <m/>
    <m/>
    <m/>
    <n v="0"/>
    <n v="0"/>
  </r>
  <r>
    <m/>
    <m/>
    <x v="146"/>
    <x v="154"/>
    <n v="1"/>
    <n v="1"/>
    <m/>
    <m/>
    <n v="1"/>
    <n v="1"/>
  </r>
  <r>
    <m/>
    <m/>
    <x v="147"/>
    <x v="155"/>
    <n v="3"/>
    <n v="3"/>
    <n v="19"/>
    <n v="19"/>
    <n v="22"/>
    <n v="22"/>
  </r>
  <r>
    <m/>
    <m/>
    <x v="148"/>
    <x v="156"/>
    <m/>
    <m/>
    <m/>
    <m/>
    <n v="0"/>
    <n v="0"/>
  </r>
  <r>
    <m/>
    <m/>
    <x v="149"/>
    <x v="157"/>
    <m/>
    <m/>
    <n v="7"/>
    <n v="7"/>
    <n v="7"/>
    <n v="7"/>
  </r>
  <r>
    <m/>
    <m/>
    <x v="150"/>
    <x v="158"/>
    <m/>
    <m/>
    <m/>
    <m/>
    <n v="0"/>
    <n v="0"/>
  </r>
  <r>
    <m/>
    <m/>
    <x v="151"/>
    <x v="159"/>
    <m/>
    <m/>
    <m/>
    <m/>
    <n v="0"/>
    <n v="0"/>
  </r>
  <r>
    <m/>
    <m/>
    <x v="152"/>
    <x v="160"/>
    <m/>
    <m/>
    <m/>
    <m/>
    <n v="0"/>
    <n v="0"/>
  </r>
  <r>
    <m/>
    <m/>
    <x v="153"/>
    <x v="161"/>
    <m/>
    <m/>
    <m/>
    <m/>
    <n v="0"/>
    <n v="0"/>
  </r>
  <r>
    <m/>
    <m/>
    <x v="154"/>
    <x v="162"/>
    <n v="2"/>
    <n v="2"/>
    <n v="7"/>
    <n v="7"/>
    <n v="9"/>
    <n v="9"/>
  </r>
  <r>
    <m/>
    <m/>
    <x v="85"/>
    <x v="83"/>
    <m/>
    <m/>
    <m/>
    <m/>
    <n v="0"/>
    <n v="0"/>
  </r>
  <r>
    <m/>
    <m/>
    <x v="155"/>
    <x v="163"/>
    <n v="99"/>
    <n v="99"/>
    <n v="34"/>
    <n v="34"/>
    <n v="133"/>
    <n v="133"/>
  </r>
  <r>
    <m/>
    <m/>
    <x v="52"/>
    <x v="50"/>
    <n v="2"/>
    <n v="2"/>
    <n v="2"/>
    <n v="2"/>
    <n v="4"/>
    <n v="4"/>
  </r>
  <r>
    <m/>
    <m/>
    <x v="55"/>
    <x v="53"/>
    <n v="11"/>
    <n v="11"/>
    <n v="126"/>
    <n v="126"/>
    <n v="137"/>
    <n v="137"/>
  </r>
  <r>
    <m/>
    <m/>
    <x v="156"/>
    <x v="164"/>
    <m/>
    <m/>
    <m/>
    <m/>
    <n v="0"/>
    <n v="0"/>
  </r>
  <r>
    <m/>
    <m/>
    <x v="157"/>
    <x v="165"/>
    <n v="1"/>
    <n v="1"/>
    <m/>
    <m/>
    <n v="1"/>
    <n v="1"/>
  </r>
  <r>
    <m/>
    <m/>
    <x v="109"/>
    <x v="109"/>
    <m/>
    <m/>
    <m/>
    <m/>
    <n v="0"/>
    <n v="0"/>
  </r>
  <r>
    <m/>
    <m/>
    <x v="88"/>
    <x v="86"/>
    <m/>
    <m/>
    <m/>
    <m/>
    <n v="0"/>
    <n v="0"/>
  </r>
  <r>
    <m/>
    <m/>
    <x v="158"/>
    <x v="166"/>
    <n v="1"/>
    <n v="1"/>
    <n v="3"/>
    <n v="3"/>
    <n v="4"/>
    <n v="4"/>
  </r>
  <r>
    <m/>
    <m/>
    <x v="159"/>
    <x v="167"/>
    <m/>
    <m/>
    <n v="12"/>
    <n v="12"/>
    <n v="12"/>
    <n v="12"/>
  </r>
  <r>
    <m/>
    <m/>
    <x v="160"/>
    <x v="168"/>
    <m/>
    <m/>
    <m/>
    <m/>
    <n v="0"/>
    <n v="0"/>
  </r>
  <r>
    <m/>
    <m/>
    <x v="161"/>
    <x v="169"/>
    <m/>
    <m/>
    <m/>
    <m/>
    <n v="0"/>
    <n v="0"/>
  </r>
  <r>
    <m/>
    <m/>
    <x v="162"/>
    <x v="170"/>
    <m/>
    <m/>
    <n v="1"/>
    <n v="1"/>
    <n v="1"/>
    <n v="1"/>
  </r>
  <r>
    <m/>
    <m/>
    <x v="163"/>
    <x v="171"/>
    <m/>
    <m/>
    <m/>
    <m/>
    <n v="0"/>
    <n v="0"/>
  </r>
  <r>
    <m/>
    <m/>
    <x v="164"/>
    <x v="172"/>
    <m/>
    <m/>
    <n v="2"/>
    <n v="2"/>
    <n v="2"/>
    <n v="2"/>
  </r>
  <r>
    <m/>
    <m/>
    <x v="165"/>
    <x v="173"/>
    <m/>
    <m/>
    <m/>
    <m/>
    <n v="0"/>
    <n v="0"/>
  </r>
  <r>
    <m/>
    <m/>
    <x v="166"/>
    <x v="174"/>
    <m/>
    <m/>
    <m/>
    <m/>
    <n v="0"/>
    <n v="0"/>
  </r>
  <r>
    <m/>
    <m/>
    <x v="167"/>
    <x v="175"/>
    <m/>
    <m/>
    <m/>
    <m/>
    <n v="0"/>
    <n v="0"/>
  </r>
  <r>
    <m/>
    <m/>
    <x v="83"/>
    <x v="81"/>
    <m/>
    <m/>
    <m/>
    <m/>
    <n v="0"/>
    <n v="0"/>
  </r>
  <r>
    <m/>
    <m/>
    <x v="168"/>
    <x v="176"/>
    <m/>
    <m/>
    <m/>
    <m/>
    <n v="0"/>
    <n v="0"/>
  </r>
  <r>
    <m/>
    <m/>
    <x v="169"/>
    <x v="177"/>
    <m/>
    <m/>
    <m/>
    <m/>
    <n v="0"/>
    <n v="0"/>
  </r>
  <r>
    <m/>
    <m/>
    <x v="170"/>
    <x v="178"/>
    <n v="1"/>
    <n v="1"/>
    <n v="1"/>
    <n v="1"/>
    <n v="2"/>
    <n v="2"/>
  </r>
  <r>
    <m/>
    <m/>
    <x v="171"/>
    <x v="179"/>
    <m/>
    <m/>
    <m/>
    <m/>
    <n v="0"/>
    <n v="0"/>
  </r>
  <r>
    <m/>
    <m/>
    <x v="172"/>
    <x v="180"/>
    <m/>
    <m/>
    <m/>
    <m/>
    <n v="0"/>
    <n v="0"/>
  </r>
  <r>
    <m/>
    <m/>
    <x v="11"/>
    <x v="181"/>
    <m/>
    <m/>
    <n v="59"/>
    <n v="59"/>
    <n v="59"/>
    <n v="59"/>
  </r>
  <r>
    <m/>
    <m/>
    <x v="15"/>
    <x v="182"/>
    <m/>
    <m/>
    <n v="6"/>
    <n v="6"/>
    <n v="6"/>
    <n v="6"/>
  </r>
  <r>
    <m/>
    <m/>
    <x v="16"/>
    <x v="183"/>
    <m/>
    <m/>
    <n v="8"/>
    <n v="8"/>
    <n v="8"/>
    <n v="8"/>
  </r>
  <r>
    <m/>
    <m/>
    <x v="173"/>
    <x v="184"/>
    <m/>
    <m/>
    <n v="1"/>
    <n v="1"/>
    <n v="1"/>
    <n v="1"/>
  </r>
  <r>
    <m/>
    <m/>
    <x v="174"/>
    <x v="185"/>
    <n v="2"/>
    <n v="2"/>
    <n v="1"/>
    <n v="1"/>
    <n v="3"/>
    <n v="3"/>
  </r>
  <r>
    <m/>
    <m/>
    <x v="175"/>
    <x v="177"/>
    <m/>
    <m/>
    <n v="2"/>
    <n v="2"/>
    <n v="2"/>
    <n v="2"/>
  </r>
  <r>
    <m/>
    <m/>
    <x v="176"/>
    <x v="186"/>
    <m/>
    <m/>
    <n v="11"/>
    <n v="11"/>
    <n v="11"/>
    <n v="11"/>
  </r>
  <r>
    <s v="Одељење гинекологије и акушерства"/>
    <m/>
    <x v="0"/>
    <x v="0"/>
    <m/>
    <m/>
    <m/>
    <m/>
    <m/>
    <m/>
  </r>
  <r>
    <s v="Одељење акушерства"/>
    <s v="Специјалистички прегледи"/>
    <x v="0"/>
    <x v="0"/>
    <m/>
    <m/>
    <m/>
    <m/>
    <m/>
    <m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0"/>
    <n v="0"/>
    <n v="19519"/>
    <n v="19519"/>
    <n v="19519"/>
    <n v="19519"/>
  </r>
  <r>
    <m/>
    <s v="Операције"/>
    <x v="0"/>
    <x v="0"/>
    <m/>
    <m/>
    <m/>
    <m/>
    <m/>
    <m/>
  </r>
  <r>
    <m/>
    <s v="Остале услуге"/>
    <x v="0"/>
    <x v="0"/>
    <n v="0"/>
    <n v="0"/>
    <n v="19519"/>
    <n v="19519"/>
    <n v="19519"/>
    <n v="19519"/>
  </r>
  <r>
    <m/>
    <m/>
    <x v="166"/>
    <x v="174"/>
    <m/>
    <m/>
    <n v="3"/>
    <n v="3"/>
    <n v="3"/>
    <n v="3"/>
  </r>
  <r>
    <m/>
    <m/>
    <x v="177"/>
    <x v="187"/>
    <m/>
    <m/>
    <m/>
    <m/>
    <n v="0"/>
    <n v="0"/>
  </r>
  <r>
    <m/>
    <m/>
    <x v="178"/>
    <x v="188"/>
    <m/>
    <m/>
    <m/>
    <m/>
    <n v="0"/>
    <n v="0"/>
  </r>
  <r>
    <m/>
    <m/>
    <x v="163"/>
    <x v="189"/>
    <m/>
    <m/>
    <n v="3"/>
    <n v="3"/>
    <n v="3"/>
    <n v="3"/>
  </r>
  <r>
    <m/>
    <m/>
    <x v="165"/>
    <x v="190"/>
    <m/>
    <m/>
    <n v="3"/>
    <n v="3"/>
    <n v="3"/>
    <n v="3"/>
  </r>
  <r>
    <m/>
    <m/>
    <x v="179"/>
    <x v="191"/>
    <m/>
    <m/>
    <m/>
    <m/>
    <n v="0"/>
    <n v="0"/>
  </r>
  <r>
    <m/>
    <m/>
    <x v="106"/>
    <x v="104"/>
    <m/>
    <m/>
    <n v="2168"/>
    <n v="2168"/>
    <n v="2168"/>
    <n v="2168"/>
  </r>
  <r>
    <m/>
    <m/>
    <x v="83"/>
    <x v="123"/>
    <m/>
    <m/>
    <n v="2"/>
    <n v="2"/>
    <n v="2"/>
    <n v="2"/>
  </r>
  <r>
    <m/>
    <m/>
    <x v="89"/>
    <x v="87"/>
    <m/>
    <m/>
    <n v="11"/>
    <n v="11"/>
    <n v="11"/>
    <n v="11"/>
  </r>
  <r>
    <m/>
    <m/>
    <x v="90"/>
    <x v="192"/>
    <m/>
    <m/>
    <n v="2"/>
    <n v="2"/>
    <n v="2"/>
    <n v="2"/>
  </r>
  <r>
    <m/>
    <m/>
    <x v="14"/>
    <x v="193"/>
    <m/>
    <m/>
    <n v="283"/>
    <n v="283"/>
    <n v="283"/>
    <n v="283"/>
  </r>
  <r>
    <m/>
    <m/>
    <x v="114"/>
    <x v="114"/>
    <m/>
    <m/>
    <n v="464"/>
    <n v="464"/>
    <n v="464"/>
    <n v="464"/>
  </r>
  <r>
    <m/>
    <m/>
    <x v="180"/>
    <x v="194"/>
    <m/>
    <m/>
    <n v="17"/>
    <n v="17"/>
    <n v="17"/>
    <n v="17"/>
  </r>
  <r>
    <m/>
    <m/>
    <x v="181"/>
    <x v="195"/>
    <m/>
    <m/>
    <n v="13"/>
    <n v="13"/>
    <n v="13"/>
    <n v="13"/>
  </r>
  <r>
    <m/>
    <m/>
    <x v="182"/>
    <x v="196"/>
    <m/>
    <m/>
    <n v="52"/>
    <n v="52"/>
    <n v="52"/>
    <n v="52"/>
  </r>
  <r>
    <m/>
    <m/>
    <x v="183"/>
    <x v="197"/>
    <m/>
    <m/>
    <n v="236"/>
    <n v="236"/>
    <n v="236"/>
    <n v="236"/>
  </r>
  <r>
    <m/>
    <m/>
    <x v="184"/>
    <x v="198"/>
    <m/>
    <m/>
    <m/>
    <m/>
    <n v="0"/>
    <n v="0"/>
  </r>
  <r>
    <m/>
    <m/>
    <x v="185"/>
    <x v="199"/>
    <m/>
    <m/>
    <n v="1"/>
    <n v="1"/>
    <n v="1"/>
    <n v="1"/>
  </r>
  <r>
    <m/>
    <m/>
    <x v="73"/>
    <x v="71"/>
    <m/>
    <m/>
    <n v="151"/>
    <n v="151"/>
    <n v="151"/>
    <n v="151"/>
  </r>
  <r>
    <m/>
    <m/>
    <x v="74"/>
    <x v="72"/>
    <m/>
    <m/>
    <n v="14"/>
    <n v="14"/>
    <n v="14"/>
    <n v="14"/>
  </r>
  <r>
    <m/>
    <m/>
    <x v="146"/>
    <x v="200"/>
    <m/>
    <m/>
    <n v="25"/>
    <n v="25"/>
    <n v="25"/>
    <n v="25"/>
  </r>
  <r>
    <m/>
    <m/>
    <x v="186"/>
    <x v="201"/>
    <m/>
    <m/>
    <n v="153"/>
    <n v="153"/>
    <n v="153"/>
    <n v="153"/>
  </r>
  <r>
    <m/>
    <m/>
    <x v="187"/>
    <x v="202"/>
    <m/>
    <m/>
    <n v="14"/>
    <n v="14"/>
    <n v="14"/>
    <n v="14"/>
  </r>
  <r>
    <m/>
    <m/>
    <x v="151"/>
    <x v="159"/>
    <m/>
    <m/>
    <n v="454"/>
    <n v="454"/>
    <n v="454"/>
    <n v="454"/>
  </r>
  <r>
    <m/>
    <m/>
    <x v="10"/>
    <x v="10"/>
    <m/>
    <m/>
    <n v="2"/>
    <n v="2"/>
    <n v="2"/>
    <n v="2"/>
  </r>
  <r>
    <m/>
    <m/>
    <x v="149"/>
    <x v="157"/>
    <m/>
    <m/>
    <n v="11"/>
    <n v="11"/>
    <n v="11"/>
    <n v="11"/>
  </r>
  <r>
    <m/>
    <m/>
    <x v="168"/>
    <x v="203"/>
    <m/>
    <m/>
    <n v="48"/>
    <n v="48"/>
    <n v="48"/>
    <n v="48"/>
  </r>
  <r>
    <m/>
    <m/>
    <x v="121"/>
    <x v="121"/>
    <m/>
    <m/>
    <n v="784"/>
    <n v="784"/>
    <n v="784"/>
    <n v="784"/>
  </r>
  <r>
    <m/>
    <m/>
    <x v="127"/>
    <x v="129"/>
    <m/>
    <m/>
    <n v="669"/>
    <n v="669"/>
    <n v="669"/>
    <n v="669"/>
  </r>
  <r>
    <m/>
    <m/>
    <x v="188"/>
    <x v="204"/>
    <m/>
    <m/>
    <n v="59"/>
    <n v="59"/>
    <n v="59"/>
    <n v="59"/>
  </r>
  <r>
    <m/>
    <m/>
    <x v="12"/>
    <x v="11"/>
    <m/>
    <m/>
    <n v="11"/>
    <n v="11"/>
    <n v="11"/>
    <n v="11"/>
  </r>
  <r>
    <m/>
    <m/>
    <x v="128"/>
    <x v="130"/>
    <m/>
    <m/>
    <n v="939"/>
    <n v="939"/>
    <n v="939"/>
    <n v="939"/>
  </r>
  <r>
    <m/>
    <m/>
    <x v="189"/>
    <x v="205"/>
    <m/>
    <m/>
    <n v="19"/>
    <n v="19"/>
    <n v="19"/>
    <n v="19"/>
  </r>
  <r>
    <m/>
    <m/>
    <x v="107"/>
    <x v="105"/>
    <m/>
    <m/>
    <n v="216"/>
    <n v="216"/>
    <n v="216"/>
    <n v="216"/>
  </r>
  <r>
    <m/>
    <m/>
    <x v="145"/>
    <x v="153"/>
    <m/>
    <m/>
    <m/>
    <m/>
    <n v="0"/>
    <n v="0"/>
  </r>
  <r>
    <m/>
    <m/>
    <x v="190"/>
    <x v="206"/>
    <m/>
    <m/>
    <m/>
    <m/>
    <n v="0"/>
    <n v="0"/>
  </r>
  <r>
    <m/>
    <m/>
    <x v="191"/>
    <x v="207"/>
    <m/>
    <m/>
    <n v="458"/>
    <n v="458"/>
    <n v="458"/>
    <n v="458"/>
  </r>
  <r>
    <m/>
    <m/>
    <x v="132"/>
    <x v="208"/>
    <m/>
    <m/>
    <n v="4"/>
    <n v="4"/>
    <n v="4"/>
    <n v="4"/>
  </r>
  <r>
    <m/>
    <m/>
    <x v="7"/>
    <x v="7"/>
    <m/>
    <m/>
    <m/>
    <m/>
    <n v="0"/>
    <n v="0"/>
  </r>
  <r>
    <m/>
    <m/>
    <x v="133"/>
    <x v="137"/>
    <m/>
    <m/>
    <n v="486"/>
    <n v="486"/>
    <n v="486"/>
    <n v="486"/>
  </r>
  <r>
    <m/>
    <m/>
    <x v="115"/>
    <x v="115"/>
    <m/>
    <m/>
    <n v="171"/>
    <n v="171"/>
    <n v="171"/>
    <n v="171"/>
  </r>
  <r>
    <m/>
    <m/>
    <x v="174"/>
    <x v="185"/>
    <m/>
    <m/>
    <m/>
    <m/>
    <n v="0"/>
    <n v="0"/>
  </r>
  <r>
    <m/>
    <m/>
    <x v="123"/>
    <x v="124"/>
    <m/>
    <m/>
    <n v="138"/>
    <n v="138"/>
    <n v="138"/>
    <n v="138"/>
  </r>
  <r>
    <m/>
    <m/>
    <x v="124"/>
    <x v="125"/>
    <m/>
    <m/>
    <n v="462"/>
    <n v="462"/>
    <n v="462"/>
    <n v="462"/>
  </r>
  <r>
    <m/>
    <m/>
    <x v="3"/>
    <x v="144"/>
    <m/>
    <m/>
    <n v="1677"/>
    <n v="1677"/>
    <n v="1677"/>
    <n v="1677"/>
  </r>
  <r>
    <m/>
    <m/>
    <x v="139"/>
    <x v="145"/>
    <m/>
    <m/>
    <n v="5"/>
    <n v="5"/>
    <n v="5"/>
    <n v="5"/>
  </r>
  <r>
    <m/>
    <m/>
    <x v="125"/>
    <x v="126"/>
    <m/>
    <m/>
    <n v="1686"/>
    <n v="1686"/>
    <n v="1686"/>
    <n v="1686"/>
  </r>
  <r>
    <m/>
    <m/>
    <x v="126"/>
    <x v="127"/>
    <m/>
    <m/>
    <n v="1824"/>
    <n v="1824"/>
    <n v="1824"/>
    <n v="1824"/>
  </r>
  <r>
    <m/>
    <m/>
    <x v="4"/>
    <x v="4"/>
    <m/>
    <m/>
    <n v="2102"/>
    <n v="2102"/>
    <n v="2102"/>
    <n v="2102"/>
  </r>
  <r>
    <m/>
    <m/>
    <x v="19"/>
    <x v="147"/>
    <m/>
    <m/>
    <n v="754"/>
    <n v="754"/>
    <n v="754"/>
    <n v="754"/>
  </r>
  <r>
    <m/>
    <m/>
    <x v="13"/>
    <x v="209"/>
    <m/>
    <m/>
    <n v="116"/>
    <n v="116"/>
    <n v="116"/>
    <n v="116"/>
  </r>
  <r>
    <m/>
    <m/>
    <x v="5"/>
    <x v="151"/>
    <m/>
    <m/>
    <n v="215"/>
    <n v="215"/>
    <n v="215"/>
    <n v="215"/>
  </r>
  <r>
    <m/>
    <m/>
    <x v="116"/>
    <x v="116"/>
    <m/>
    <m/>
    <m/>
    <m/>
    <n v="0"/>
    <n v="0"/>
  </r>
  <r>
    <m/>
    <m/>
    <x v="192"/>
    <x v="210"/>
    <m/>
    <m/>
    <n v="2"/>
    <n v="2"/>
    <n v="2"/>
    <n v="2"/>
  </r>
  <r>
    <m/>
    <m/>
    <x v="120"/>
    <x v="120"/>
    <m/>
    <m/>
    <n v="152"/>
    <n v="152"/>
    <n v="152"/>
    <n v="152"/>
  </r>
  <r>
    <m/>
    <m/>
    <x v="193"/>
    <x v="145"/>
    <m/>
    <m/>
    <m/>
    <m/>
    <n v="0"/>
    <n v="0"/>
  </r>
  <r>
    <m/>
    <m/>
    <x v="154"/>
    <x v="211"/>
    <m/>
    <m/>
    <m/>
    <m/>
    <n v="0"/>
    <n v="0"/>
  </r>
  <r>
    <m/>
    <m/>
    <x v="194"/>
    <x v="212"/>
    <m/>
    <m/>
    <m/>
    <m/>
    <n v="0"/>
    <n v="0"/>
  </r>
  <r>
    <m/>
    <m/>
    <x v="155"/>
    <x v="163"/>
    <m/>
    <m/>
    <n v="2070"/>
    <n v="2070"/>
    <n v="2070"/>
    <n v="2070"/>
  </r>
  <r>
    <m/>
    <m/>
    <x v="186"/>
    <x v="201"/>
    <m/>
    <m/>
    <m/>
    <m/>
    <n v="0"/>
    <n v="0"/>
  </r>
  <r>
    <m/>
    <m/>
    <x v="195"/>
    <x v="213"/>
    <m/>
    <m/>
    <m/>
    <m/>
    <n v="0"/>
    <n v="0"/>
  </r>
  <r>
    <m/>
    <m/>
    <x v="196"/>
    <x v="214"/>
    <m/>
    <m/>
    <n v="1"/>
    <n v="1"/>
    <n v="1"/>
    <n v="1"/>
  </r>
  <r>
    <m/>
    <m/>
    <x v="6"/>
    <x v="6"/>
    <m/>
    <m/>
    <n v="7"/>
    <n v="7"/>
    <n v="7"/>
    <n v="7"/>
  </r>
  <r>
    <m/>
    <m/>
    <x v="137"/>
    <x v="215"/>
    <m/>
    <m/>
    <m/>
    <m/>
    <n v="0"/>
    <n v="0"/>
  </r>
  <r>
    <m/>
    <m/>
    <x v="141"/>
    <x v="148"/>
    <m/>
    <m/>
    <m/>
    <m/>
    <n v="0"/>
    <n v="0"/>
  </r>
  <r>
    <m/>
    <m/>
    <x v="61"/>
    <x v="216"/>
    <m/>
    <m/>
    <m/>
    <m/>
    <n v="0"/>
    <n v="0"/>
  </r>
  <r>
    <m/>
    <m/>
    <x v="167"/>
    <x v="217"/>
    <m/>
    <m/>
    <m/>
    <m/>
    <n v="0"/>
    <n v="0"/>
  </r>
  <r>
    <m/>
    <m/>
    <x v="79"/>
    <x v="218"/>
    <m/>
    <m/>
    <m/>
    <m/>
    <n v="0"/>
    <n v="0"/>
  </r>
  <r>
    <m/>
    <m/>
    <x v="130"/>
    <x v="219"/>
    <m/>
    <m/>
    <n v="304"/>
    <n v="304"/>
    <n v="304"/>
    <n v="304"/>
  </r>
  <r>
    <m/>
    <m/>
    <x v="197"/>
    <x v="220"/>
    <m/>
    <m/>
    <n v="32"/>
    <n v="32"/>
    <n v="32"/>
    <n v="32"/>
  </r>
  <r>
    <m/>
    <m/>
    <x v="198"/>
    <x v="177"/>
    <m/>
    <m/>
    <n v="2"/>
    <n v="2"/>
    <n v="2"/>
    <n v="2"/>
  </r>
  <r>
    <m/>
    <m/>
    <x v="199"/>
    <x v="221"/>
    <m/>
    <m/>
    <n v="21"/>
    <n v="21"/>
    <n v="21"/>
    <n v="21"/>
  </r>
  <r>
    <m/>
    <m/>
    <x v="200"/>
    <x v="222"/>
    <m/>
    <m/>
    <n v="1"/>
    <n v="1"/>
    <n v="1"/>
    <n v="1"/>
  </r>
  <r>
    <m/>
    <m/>
    <x v="135"/>
    <x v="139"/>
    <m/>
    <m/>
    <n v="1"/>
    <n v="1"/>
    <n v="1"/>
    <n v="1"/>
  </r>
  <r>
    <m/>
    <m/>
    <x v="93"/>
    <x v="91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m/>
    <m/>
  </r>
  <r>
    <s v="Инфективно одељење"/>
    <s v="Специјалистички прегледи"/>
    <x v="0"/>
    <x v="0"/>
    <m/>
    <m/>
    <m/>
    <m/>
    <m/>
    <m/>
  </r>
  <r>
    <m/>
    <s v="Сви прегледи укупно"/>
    <x v="0"/>
    <x v="0"/>
    <n v="3450"/>
    <n v="3450"/>
    <n v="0"/>
    <n v="0"/>
    <n v="3450"/>
    <n v="3450"/>
  </r>
  <r>
    <m/>
    <m/>
    <x v="1"/>
    <x v="1"/>
    <n v="2236"/>
    <n v="2236"/>
    <m/>
    <m/>
    <n v="2236"/>
    <n v="2236"/>
  </r>
  <r>
    <m/>
    <m/>
    <x v="2"/>
    <x v="2"/>
    <n v="1214"/>
    <n v="1214"/>
    <m/>
    <m/>
    <n v="1214"/>
    <n v="1214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1326"/>
    <n v="1327"/>
    <n v="10664"/>
    <n v="10685"/>
    <n v="11990"/>
    <n v="12012"/>
  </r>
  <r>
    <m/>
    <s v="Операције"/>
    <x v="0"/>
    <x v="0"/>
    <m/>
    <m/>
    <m/>
    <m/>
    <m/>
    <m/>
  </r>
  <r>
    <m/>
    <s v="Остале услуге"/>
    <x v="0"/>
    <x v="0"/>
    <n v="1326"/>
    <n v="1327"/>
    <n v="10664"/>
    <n v="10685"/>
    <n v="11990"/>
    <n v="12012"/>
  </r>
  <r>
    <m/>
    <m/>
    <x v="201"/>
    <x v="223"/>
    <n v="1"/>
    <n v="1"/>
    <n v="3"/>
    <n v="3"/>
    <n v="4"/>
    <n v="4"/>
  </r>
  <r>
    <m/>
    <m/>
    <x v="202"/>
    <x v="224"/>
    <m/>
    <m/>
    <m/>
    <m/>
    <n v="0"/>
    <n v="0"/>
  </r>
  <r>
    <m/>
    <m/>
    <x v="203"/>
    <x v="225"/>
    <m/>
    <m/>
    <m/>
    <m/>
    <n v="0"/>
    <n v="0"/>
  </r>
  <r>
    <m/>
    <m/>
    <x v="16"/>
    <x v="226"/>
    <m/>
    <m/>
    <m/>
    <m/>
    <n v="0"/>
    <n v="0"/>
  </r>
  <r>
    <m/>
    <m/>
    <x v="121"/>
    <x v="227"/>
    <m/>
    <m/>
    <n v="65"/>
    <n v="65"/>
    <n v="65"/>
    <n v="65"/>
  </r>
  <r>
    <m/>
    <m/>
    <x v="123"/>
    <x v="228"/>
    <n v="19"/>
    <n v="19"/>
    <n v="65"/>
    <n v="65"/>
    <n v="84"/>
    <n v="84"/>
  </r>
  <r>
    <m/>
    <m/>
    <x v="193"/>
    <x v="229"/>
    <n v="24"/>
    <n v="24"/>
    <n v="4"/>
    <n v="4"/>
    <n v="28"/>
    <n v="28"/>
  </r>
  <r>
    <m/>
    <m/>
    <x v="125"/>
    <x v="126"/>
    <n v="186"/>
    <n v="186"/>
    <n v="1383"/>
    <n v="1383"/>
    <n v="1569"/>
    <n v="1569"/>
  </r>
  <r>
    <m/>
    <m/>
    <x v="126"/>
    <x v="127"/>
    <n v="400"/>
    <n v="400"/>
    <n v="2375"/>
    <n v="2375"/>
    <n v="2775"/>
    <n v="2775"/>
  </r>
  <r>
    <m/>
    <m/>
    <x v="128"/>
    <x v="130"/>
    <n v="27"/>
    <n v="29"/>
    <n v="353"/>
    <n v="370"/>
    <n v="380"/>
    <n v="399"/>
  </r>
  <r>
    <m/>
    <m/>
    <x v="14"/>
    <x v="230"/>
    <n v="15"/>
    <n v="16"/>
    <n v="67"/>
    <n v="67"/>
    <n v="82"/>
    <n v="83"/>
  </r>
  <r>
    <m/>
    <m/>
    <x v="137"/>
    <x v="231"/>
    <m/>
    <m/>
    <n v="1"/>
    <n v="1"/>
    <n v="1"/>
    <n v="1"/>
  </r>
  <r>
    <m/>
    <m/>
    <x v="124"/>
    <x v="232"/>
    <n v="89"/>
    <n v="89"/>
    <n v="246"/>
    <n v="246"/>
    <n v="335"/>
    <n v="335"/>
  </r>
  <r>
    <m/>
    <m/>
    <x v="3"/>
    <x v="233"/>
    <n v="101"/>
    <n v="101"/>
    <n v="1810"/>
    <n v="1810"/>
    <n v="1911"/>
    <n v="1911"/>
  </r>
  <r>
    <m/>
    <m/>
    <x v="139"/>
    <x v="145"/>
    <n v="107"/>
    <n v="107"/>
    <n v="839"/>
    <n v="839"/>
    <n v="946"/>
    <n v="946"/>
  </r>
  <r>
    <m/>
    <m/>
    <x v="140"/>
    <x v="146"/>
    <n v="5"/>
    <n v="5"/>
    <n v="116"/>
    <n v="116"/>
    <n v="121"/>
    <n v="121"/>
  </r>
  <r>
    <m/>
    <m/>
    <x v="4"/>
    <x v="234"/>
    <n v="244"/>
    <n v="244"/>
    <n v="1477"/>
    <n v="1477"/>
    <n v="1721"/>
    <n v="1721"/>
  </r>
  <r>
    <m/>
    <m/>
    <x v="19"/>
    <x v="235"/>
    <n v="8"/>
    <n v="8"/>
    <n v="605"/>
    <n v="605"/>
    <n v="613"/>
    <n v="613"/>
  </r>
  <r>
    <m/>
    <m/>
    <x v="5"/>
    <x v="236"/>
    <n v="14"/>
    <n v="14"/>
    <n v="388"/>
    <n v="388"/>
    <n v="402"/>
    <n v="402"/>
  </r>
  <r>
    <m/>
    <m/>
    <x v="204"/>
    <x v="129"/>
    <n v="57"/>
    <n v="57"/>
    <n v="85"/>
    <n v="85"/>
    <n v="142"/>
    <n v="142"/>
  </r>
  <r>
    <m/>
    <m/>
    <x v="205"/>
    <x v="237"/>
    <m/>
    <m/>
    <m/>
    <m/>
    <n v="0"/>
    <n v="0"/>
  </r>
  <r>
    <m/>
    <m/>
    <x v="206"/>
    <x v="238"/>
    <m/>
    <m/>
    <m/>
    <m/>
    <n v="0"/>
    <n v="0"/>
  </r>
  <r>
    <m/>
    <m/>
    <x v="207"/>
    <x v="239"/>
    <n v="12"/>
    <n v="12"/>
    <n v="117"/>
    <n v="117"/>
    <n v="129"/>
    <n v="129"/>
  </r>
  <r>
    <m/>
    <m/>
    <x v="6"/>
    <x v="6"/>
    <m/>
    <m/>
    <n v="8"/>
    <n v="8"/>
    <n v="8"/>
    <n v="8"/>
  </r>
  <r>
    <m/>
    <m/>
    <x v="7"/>
    <x v="7"/>
    <m/>
    <m/>
    <n v="97"/>
    <n v="97"/>
    <n v="97"/>
    <n v="97"/>
  </r>
  <r>
    <m/>
    <m/>
    <x v="176"/>
    <x v="240"/>
    <m/>
    <m/>
    <n v="9"/>
    <n v="9"/>
    <n v="9"/>
    <n v="9"/>
  </r>
  <r>
    <m/>
    <m/>
    <x v="150"/>
    <x v="158"/>
    <m/>
    <m/>
    <n v="7"/>
    <n v="7"/>
    <n v="7"/>
    <n v="7"/>
  </r>
  <r>
    <m/>
    <m/>
    <x v="142"/>
    <x v="241"/>
    <n v="4"/>
    <n v="4"/>
    <n v="145"/>
    <n v="160"/>
    <n v="149"/>
    <n v="164"/>
  </r>
  <r>
    <m/>
    <m/>
    <x v="13"/>
    <x v="242"/>
    <m/>
    <m/>
    <n v="162"/>
    <n v="162"/>
    <n v="162"/>
    <n v="162"/>
  </r>
  <r>
    <m/>
    <m/>
    <x v="169"/>
    <x v="243"/>
    <m/>
    <m/>
    <n v="12"/>
    <n v="12"/>
    <n v="12"/>
    <n v="12"/>
  </r>
  <r>
    <m/>
    <m/>
    <x v="175"/>
    <x v="244"/>
    <m/>
    <m/>
    <m/>
    <m/>
    <n v="0"/>
    <n v="0"/>
  </r>
  <r>
    <m/>
    <m/>
    <x v="8"/>
    <x v="245"/>
    <m/>
    <m/>
    <n v="3"/>
    <n v="3"/>
    <n v="3"/>
    <n v="3"/>
  </r>
  <r>
    <m/>
    <m/>
    <x v="10"/>
    <x v="136"/>
    <n v="8"/>
    <n v="8"/>
    <n v="72"/>
    <n v="72"/>
    <n v="80"/>
    <n v="80"/>
  </r>
  <r>
    <m/>
    <m/>
    <x v="208"/>
    <x v="246"/>
    <m/>
    <m/>
    <n v="8"/>
    <n v="8"/>
    <n v="8"/>
    <n v="8"/>
  </r>
  <r>
    <m/>
    <m/>
    <x v="209"/>
    <x v="247"/>
    <m/>
    <m/>
    <m/>
    <m/>
    <n v="0"/>
    <n v="0"/>
  </r>
  <r>
    <m/>
    <m/>
    <x v="17"/>
    <x v="248"/>
    <m/>
    <m/>
    <m/>
    <m/>
    <n v="0"/>
    <n v="0"/>
  </r>
  <r>
    <m/>
    <m/>
    <x v="141"/>
    <x v="249"/>
    <m/>
    <m/>
    <m/>
    <m/>
    <n v="0"/>
    <n v="0"/>
  </r>
  <r>
    <m/>
    <m/>
    <x v="210"/>
    <x v="250"/>
    <m/>
    <m/>
    <m/>
    <m/>
    <n v="0"/>
    <n v="0"/>
  </r>
  <r>
    <m/>
    <m/>
    <x v="107"/>
    <x v="105"/>
    <m/>
    <m/>
    <n v="5"/>
    <n v="5"/>
    <n v="5"/>
    <n v="5"/>
  </r>
  <r>
    <m/>
    <m/>
    <x v="211"/>
    <x v="251"/>
    <m/>
    <m/>
    <m/>
    <m/>
    <n v="0"/>
    <n v="0"/>
  </r>
  <r>
    <m/>
    <m/>
    <x v="212"/>
    <x v="252"/>
    <m/>
    <m/>
    <m/>
    <m/>
    <n v="0"/>
    <n v="0"/>
  </r>
  <r>
    <m/>
    <m/>
    <x v="18"/>
    <x v="253"/>
    <m/>
    <m/>
    <m/>
    <m/>
    <n v="0"/>
    <n v="0"/>
  </r>
  <r>
    <m/>
    <m/>
    <x v="213"/>
    <x v="254"/>
    <n v="1"/>
    <n v="0"/>
    <m/>
    <m/>
    <n v="1"/>
    <n v="0"/>
  </r>
  <r>
    <m/>
    <m/>
    <x v="214"/>
    <x v="255"/>
    <n v="1"/>
    <n v="0"/>
    <m/>
    <m/>
    <n v="1"/>
    <n v="0"/>
  </r>
  <r>
    <m/>
    <m/>
    <x v="215"/>
    <x v="256"/>
    <m/>
    <m/>
    <m/>
    <m/>
    <n v="0"/>
    <n v="0"/>
  </r>
  <r>
    <m/>
    <m/>
    <x v="216"/>
    <x v="257"/>
    <m/>
    <m/>
    <n v="1"/>
    <n v="1"/>
    <n v="1"/>
    <n v="1"/>
  </r>
  <r>
    <m/>
    <m/>
    <x v="217"/>
    <x v="258"/>
    <m/>
    <m/>
    <m/>
    <m/>
    <n v="0"/>
    <n v="0"/>
  </r>
  <r>
    <m/>
    <m/>
    <x v="218"/>
    <x v="259"/>
    <m/>
    <m/>
    <m/>
    <m/>
    <n v="0"/>
    <n v="0"/>
  </r>
  <r>
    <m/>
    <m/>
    <x v="219"/>
    <x v="260"/>
    <m/>
    <m/>
    <m/>
    <m/>
    <n v="0"/>
    <n v="0"/>
  </r>
  <r>
    <m/>
    <m/>
    <x v="220"/>
    <x v="261"/>
    <m/>
    <m/>
    <m/>
    <m/>
    <n v="0"/>
    <n v="0"/>
  </r>
  <r>
    <m/>
    <m/>
    <x v="221"/>
    <x v="262"/>
    <m/>
    <m/>
    <m/>
    <m/>
    <n v="0"/>
    <n v="0"/>
  </r>
  <r>
    <m/>
    <m/>
    <x v="222"/>
    <x v="263"/>
    <m/>
    <m/>
    <m/>
    <m/>
    <n v="0"/>
    <n v="0"/>
  </r>
  <r>
    <m/>
    <m/>
    <x v="172"/>
    <x v="180"/>
    <m/>
    <m/>
    <m/>
    <m/>
    <n v="0"/>
    <n v="0"/>
  </r>
  <r>
    <m/>
    <m/>
    <x v="223"/>
    <x v="264"/>
    <m/>
    <m/>
    <m/>
    <m/>
    <n v="0"/>
    <n v="0"/>
  </r>
  <r>
    <m/>
    <m/>
    <x v="132"/>
    <x v="135"/>
    <n v="3"/>
    <n v="3"/>
    <n v="91"/>
    <n v="80"/>
    <n v="94"/>
    <n v="83"/>
  </r>
  <r>
    <m/>
    <m/>
    <x v="224"/>
    <x v="265"/>
    <m/>
    <m/>
    <m/>
    <m/>
    <n v="0"/>
    <n v="0"/>
  </r>
  <r>
    <m/>
    <m/>
    <x v="225"/>
    <x v="266"/>
    <m/>
    <m/>
    <m/>
    <m/>
    <n v="0"/>
    <n v="0"/>
  </r>
  <r>
    <m/>
    <m/>
    <x v="192"/>
    <x v="210"/>
    <m/>
    <m/>
    <n v="1"/>
    <n v="1"/>
    <n v="1"/>
    <n v="1"/>
  </r>
  <r>
    <m/>
    <m/>
    <x v="226"/>
    <x v="267"/>
    <m/>
    <m/>
    <m/>
    <m/>
    <n v="0"/>
    <n v="0"/>
  </r>
  <r>
    <m/>
    <m/>
    <x v="227"/>
    <x v="268"/>
    <m/>
    <m/>
    <m/>
    <m/>
    <n v="0"/>
    <n v="0"/>
  </r>
  <r>
    <m/>
    <m/>
    <x v="165"/>
    <x v="269"/>
    <m/>
    <m/>
    <n v="1"/>
    <n v="1"/>
    <n v="1"/>
    <n v="1"/>
  </r>
  <r>
    <m/>
    <m/>
    <x v="166"/>
    <x v="174"/>
    <m/>
    <m/>
    <n v="1"/>
    <n v="1"/>
    <n v="1"/>
    <n v="1"/>
  </r>
  <r>
    <m/>
    <m/>
    <x v="228"/>
    <x v="270"/>
    <m/>
    <m/>
    <n v="2"/>
    <n v="2"/>
    <n v="2"/>
    <n v="2"/>
  </r>
  <r>
    <m/>
    <m/>
    <x v="229"/>
    <x v="271"/>
    <m/>
    <m/>
    <m/>
    <m/>
    <n v="0"/>
    <n v="0"/>
  </r>
  <r>
    <m/>
    <m/>
    <x v="18"/>
    <x v="253"/>
    <m/>
    <m/>
    <m/>
    <m/>
    <n v="0"/>
    <n v="0"/>
  </r>
  <r>
    <m/>
    <m/>
    <x v="9"/>
    <x v="272"/>
    <m/>
    <m/>
    <m/>
    <m/>
    <n v="0"/>
    <n v="0"/>
  </r>
  <r>
    <m/>
    <m/>
    <x v="143"/>
    <x v="272"/>
    <m/>
    <m/>
    <n v="37"/>
    <n v="37"/>
    <n v="37"/>
    <n v="37"/>
  </r>
  <r>
    <m/>
    <m/>
    <x v="198"/>
    <x v="272"/>
    <m/>
    <m/>
    <m/>
    <m/>
    <n v="0"/>
    <n v="0"/>
  </r>
  <r>
    <m/>
    <m/>
    <x v="213"/>
    <x v="254"/>
    <m/>
    <m/>
    <m/>
    <m/>
    <n v="0"/>
    <n v="0"/>
  </r>
  <r>
    <m/>
    <m/>
    <x v="214"/>
    <x v="255"/>
    <m/>
    <m/>
    <m/>
    <m/>
    <n v="0"/>
    <n v="0"/>
  </r>
  <r>
    <m/>
    <m/>
    <x v="230"/>
    <x v="273"/>
    <m/>
    <m/>
    <n v="1"/>
    <n v="1"/>
    <n v="1"/>
    <n v="1"/>
  </r>
  <r>
    <m/>
    <m/>
    <x v="215"/>
    <x v="274"/>
    <m/>
    <m/>
    <m/>
    <m/>
    <n v="0"/>
    <n v="0"/>
  </r>
  <r>
    <m/>
    <m/>
    <x v="135"/>
    <x v="139"/>
    <m/>
    <m/>
    <n v="1"/>
    <n v="1"/>
    <n v="1"/>
    <n v="1"/>
  </r>
  <r>
    <m/>
    <m/>
    <x v="167"/>
    <x v="175"/>
    <m/>
    <m/>
    <n v="1"/>
    <n v="1"/>
    <n v="1"/>
    <n v="1"/>
  </r>
  <r>
    <m/>
    <m/>
    <x v="0"/>
    <x v="0"/>
    <m/>
    <m/>
    <m/>
    <m/>
    <m/>
    <m/>
  </r>
  <r>
    <s v=" Служба физикалнe медицине и рехабилитације"/>
    <s v="Специјалистички прегледи"/>
    <x v="0"/>
    <x v="0"/>
    <m/>
    <m/>
    <m/>
    <m/>
    <m/>
    <m/>
  </r>
  <r>
    <m/>
    <s v="Сви прегледи укупно"/>
    <x v="0"/>
    <x v="0"/>
    <n v="6979"/>
    <n v="6979"/>
    <n v="0"/>
    <n v="0"/>
    <n v="6979"/>
    <n v="6979"/>
  </r>
  <r>
    <m/>
    <m/>
    <x v="231"/>
    <x v="275"/>
    <n v="3667"/>
    <n v="3667"/>
    <m/>
    <m/>
    <n v="3667"/>
    <n v="3667"/>
  </r>
  <r>
    <m/>
    <m/>
    <x v="232"/>
    <x v="276"/>
    <n v="3312"/>
    <n v="3312"/>
    <m/>
    <m/>
    <n v="3312"/>
    <n v="3312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207348"/>
    <n v="205200"/>
    <n v="7657"/>
    <n v="7657"/>
    <n v="215005"/>
    <n v="212857"/>
  </r>
  <r>
    <m/>
    <s v="Операције"/>
    <x v="0"/>
    <x v="0"/>
    <m/>
    <m/>
    <m/>
    <m/>
    <m/>
    <m/>
  </r>
  <r>
    <m/>
    <s v="Остале услуге"/>
    <x v="0"/>
    <x v="0"/>
    <n v="207348"/>
    <n v="205200"/>
    <n v="7657"/>
    <n v="7657"/>
    <n v="215005"/>
    <n v="212857"/>
  </r>
  <r>
    <m/>
    <m/>
    <x v="233"/>
    <x v="277"/>
    <m/>
    <m/>
    <m/>
    <m/>
    <n v="0"/>
    <n v="0"/>
  </r>
  <r>
    <m/>
    <m/>
    <x v="234"/>
    <x v="278"/>
    <n v="52"/>
    <n v="52"/>
    <m/>
    <m/>
    <n v="52"/>
    <n v="52"/>
  </r>
  <r>
    <m/>
    <m/>
    <x v="235"/>
    <x v="279"/>
    <n v="1457"/>
    <n v="1457"/>
    <m/>
    <m/>
    <n v="1457"/>
    <n v="1457"/>
  </r>
  <r>
    <m/>
    <m/>
    <x v="236"/>
    <x v="280"/>
    <n v="11842"/>
    <n v="11842"/>
    <m/>
    <m/>
    <n v="11842"/>
    <n v="11842"/>
  </r>
  <r>
    <m/>
    <m/>
    <x v="237"/>
    <x v="281"/>
    <n v="4160"/>
    <n v="4160"/>
    <m/>
    <m/>
    <n v="4160"/>
    <n v="4160"/>
  </r>
  <r>
    <m/>
    <m/>
    <x v="238"/>
    <x v="282"/>
    <n v="15312"/>
    <n v="15312"/>
    <m/>
    <m/>
    <n v="15312"/>
    <n v="15312"/>
  </r>
  <r>
    <m/>
    <m/>
    <x v="239"/>
    <x v="283"/>
    <n v="5080"/>
    <n v="5080"/>
    <m/>
    <m/>
    <n v="5080"/>
    <n v="5080"/>
  </r>
  <r>
    <m/>
    <m/>
    <x v="240"/>
    <x v="284"/>
    <n v="5869"/>
    <n v="5869"/>
    <n v="1999"/>
    <n v="1999"/>
    <n v="7868"/>
    <n v="7868"/>
  </r>
  <r>
    <m/>
    <m/>
    <x v="241"/>
    <x v="285"/>
    <n v="4236"/>
    <n v="4236"/>
    <m/>
    <m/>
    <n v="4236"/>
    <n v="4236"/>
  </r>
  <r>
    <m/>
    <m/>
    <x v="242"/>
    <x v="286"/>
    <n v="9027"/>
    <n v="9027"/>
    <m/>
    <m/>
    <n v="9027"/>
    <n v="9027"/>
  </r>
  <r>
    <m/>
    <m/>
    <x v="243"/>
    <x v="287"/>
    <n v="9311"/>
    <n v="9311"/>
    <m/>
    <m/>
    <n v="9311"/>
    <n v="9311"/>
  </r>
  <r>
    <m/>
    <m/>
    <x v="244"/>
    <x v="288"/>
    <n v="5134"/>
    <n v="5134"/>
    <n v="24"/>
    <n v="24"/>
    <n v="5158"/>
    <n v="5158"/>
  </r>
  <r>
    <m/>
    <m/>
    <x v="245"/>
    <x v="289"/>
    <m/>
    <m/>
    <m/>
    <m/>
    <n v="0"/>
    <n v="0"/>
  </r>
  <r>
    <m/>
    <m/>
    <x v="246"/>
    <x v="290"/>
    <n v="14683"/>
    <n v="14683"/>
    <n v="1579"/>
    <n v="1579"/>
    <n v="16262"/>
    <n v="16262"/>
  </r>
  <r>
    <m/>
    <m/>
    <x v="247"/>
    <x v="291"/>
    <n v="9822"/>
    <n v="9822"/>
    <n v="299"/>
    <n v="299"/>
    <n v="10121"/>
    <n v="10121"/>
  </r>
  <r>
    <m/>
    <m/>
    <x v="248"/>
    <x v="292"/>
    <n v="33"/>
    <n v="33"/>
    <m/>
    <m/>
    <n v="33"/>
    <n v="33"/>
  </r>
  <r>
    <m/>
    <m/>
    <x v="249"/>
    <x v="293"/>
    <n v="2926"/>
    <n v="2926"/>
    <m/>
    <m/>
    <n v="2926"/>
    <n v="2926"/>
  </r>
  <r>
    <m/>
    <m/>
    <x v="250"/>
    <x v="294"/>
    <n v="240"/>
    <n v="240"/>
    <n v="4"/>
    <n v="4"/>
    <n v="244"/>
    <n v="244"/>
  </r>
  <r>
    <m/>
    <m/>
    <x v="251"/>
    <x v="295"/>
    <n v="218"/>
    <n v="218"/>
    <n v="842"/>
    <n v="842"/>
    <n v="1060"/>
    <n v="1060"/>
  </r>
  <r>
    <m/>
    <m/>
    <x v="252"/>
    <x v="296"/>
    <n v="14665"/>
    <n v="14665"/>
    <n v="2"/>
    <n v="2"/>
    <n v="14667"/>
    <n v="14667"/>
  </r>
  <r>
    <m/>
    <m/>
    <x v="253"/>
    <x v="297"/>
    <n v="4376"/>
    <n v="4376"/>
    <n v="4"/>
    <n v="4"/>
    <n v="4380"/>
    <n v="4380"/>
  </r>
  <r>
    <m/>
    <m/>
    <x v="254"/>
    <x v="298"/>
    <n v="3856"/>
    <n v="3856"/>
    <m/>
    <m/>
    <n v="3856"/>
    <n v="3856"/>
  </r>
  <r>
    <m/>
    <m/>
    <x v="255"/>
    <x v="299"/>
    <n v="15262"/>
    <n v="14262"/>
    <m/>
    <m/>
    <n v="15262"/>
    <n v="14262"/>
  </r>
  <r>
    <m/>
    <m/>
    <x v="256"/>
    <x v="300"/>
    <m/>
    <m/>
    <m/>
    <m/>
    <n v="0"/>
    <n v="0"/>
  </r>
  <r>
    <m/>
    <m/>
    <x v="257"/>
    <x v="301"/>
    <n v="3493"/>
    <n v="3493"/>
    <m/>
    <m/>
    <n v="3493"/>
    <n v="3493"/>
  </r>
  <r>
    <m/>
    <m/>
    <x v="148"/>
    <x v="257"/>
    <m/>
    <m/>
    <n v="521"/>
    <n v="521"/>
    <n v="521"/>
    <n v="521"/>
  </r>
  <r>
    <m/>
    <m/>
    <x v="258"/>
    <x v="302"/>
    <n v="348"/>
    <n v="348"/>
    <m/>
    <m/>
    <n v="348"/>
    <n v="348"/>
  </r>
  <r>
    <m/>
    <m/>
    <x v="259"/>
    <x v="303"/>
    <m/>
    <m/>
    <n v="38"/>
    <n v="38"/>
    <n v="38"/>
    <n v="38"/>
  </r>
  <r>
    <m/>
    <m/>
    <x v="260"/>
    <x v="304"/>
    <n v="1707"/>
    <n v="1707"/>
    <m/>
    <m/>
    <n v="1707"/>
    <n v="1707"/>
  </r>
  <r>
    <m/>
    <m/>
    <x v="261"/>
    <x v="305"/>
    <n v="209"/>
    <n v="209"/>
    <m/>
    <m/>
    <n v="209"/>
    <n v="209"/>
  </r>
  <r>
    <m/>
    <m/>
    <x v="262"/>
    <x v="306"/>
    <n v="5753"/>
    <n v="5753"/>
    <m/>
    <m/>
    <n v="5753"/>
    <n v="5753"/>
  </r>
  <r>
    <m/>
    <m/>
    <x v="263"/>
    <x v="307"/>
    <n v="48"/>
    <n v="48"/>
    <m/>
    <m/>
    <n v="48"/>
    <n v="48"/>
  </r>
  <r>
    <m/>
    <m/>
    <x v="264"/>
    <x v="308"/>
    <n v="109"/>
    <n v="109"/>
    <m/>
    <m/>
    <n v="109"/>
    <n v="109"/>
  </r>
  <r>
    <m/>
    <m/>
    <x v="265"/>
    <x v="309"/>
    <n v="3073"/>
    <n v="3073"/>
    <m/>
    <m/>
    <n v="3073"/>
    <n v="3073"/>
  </r>
  <r>
    <m/>
    <m/>
    <x v="266"/>
    <x v="310"/>
    <n v="449"/>
    <n v="449"/>
    <m/>
    <m/>
    <n v="449"/>
    <n v="449"/>
  </r>
  <r>
    <m/>
    <m/>
    <x v="267"/>
    <x v="311"/>
    <n v="2170"/>
    <n v="2170"/>
    <n v="1"/>
    <n v="1"/>
    <n v="2171"/>
    <n v="2171"/>
  </r>
  <r>
    <m/>
    <m/>
    <x v="268"/>
    <x v="312"/>
    <n v="5170"/>
    <n v="5170"/>
    <m/>
    <m/>
    <n v="5170"/>
    <n v="5170"/>
  </r>
  <r>
    <m/>
    <m/>
    <x v="269"/>
    <x v="313"/>
    <n v="1867"/>
    <n v="1867"/>
    <m/>
    <m/>
    <n v="1867"/>
    <n v="1867"/>
  </r>
  <r>
    <m/>
    <m/>
    <x v="270"/>
    <x v="314"/>
    <n v="3508"/>
    <n v="3508"/>
    <m/>
    <m/>
    <n v="3508"/>
    <n v="3508"/>
  </r>
  <r>
    <m/>
    <m/>
    <x v="271"/>
    <x v="315"/>
    <n v="418"/>
    <n v="418"/>
    <n v="4"/>
    <n v="4"/>
    <n v="422"/>
    <n v="422"/>
  </r>
  <r>
    <m/>
    <m/>
    <x v="272"/>
    <x v="316"/>
    <n v="5516"/>
    <n v="5516"/>
    <m/>
    <m/>
    <n v="5516"/>
    <n v="5516"/>
  </r>
  <r>
    <m/>
    <m/>
    <x v="273"/>
    <x v="317"/>
    <n v="8056"/>
    <n v="8056"/>
    <n v="7"/>
    <n v="7"/>
    <n v="8063"/>
    <n v="8063"/>
  </r>
  <r>
    <m/>
    <m/>
    <x v="274"/>
    <x v="318"/>
    <n v="2083"/>
    <n v="2083"/>
    <n v="3"/>
    <n v="3"/>
    <n v="2086"/>
    <n v="2086"/>
  </r>
  <r>
    <m/>
    <m/>
    <x v="275"/>
    <x v="319"/>
    <n v="1878"/>
    <n v="1878"/>
    <m/>
    <m/>
    <n v="1878"/>
    <n v="1878"/>
  </r>
  <r>
    <m/>
    <m/>
    <x v="276"/>
    <x v="320"/>
    <n v="722"/>
    <n v="722"/>
    <n v="1212"/>
    <n v="1212"/>
    <n v="1934"/>
    <n v="1934"/>
  </r>
  <r>
    <m/>
    <m/>
    <x v="277"/>
    <x v="320"/>
    <n v="209"/>
    <n v="209"/>
    <m/>
    <m/>
    <n v="209"/>
    <n v="209"/>
  </r>
  <r>
    <m/>
    <m/>
    <x v="278"/>
    <x v="321"/>
    <n v="257"/>
    <n v="257"/>
    <n v="292"/>
    <n v="292"/>
    <n v="549"/>
    <n v="549"/>
  </r>
  <r>
    <m/>
    <m/>
    <x v="279"/>
    <x v="322"/>
    <n v="4965"/>
    <n v="4965"/>
    <n v="826"/>
    <n v="826"/>
    <n v="5791"/>
    <n v="5791"/>
  </r>
  <r>
    <m/>
    <m/>
    <x v="280"/>
    <x v="323"/>
    <n v="10697"/>
    <n v="10697"/>
    <m/>
    <m/>
    <n v="10697"/>
    <n v="10697"/>
  </r>
  <r>
    <m/>
    <m/>
    <x v="281"/>
    <x v="324"/>
    <m/>
    <m/>
    <m/>
    <m/>
    <n v="0"/>
    <n v="0"/>
  </r>
  <r>
    <m/>
    <m/>
    <x v="282"/>
    <x v="325"/>
    <m/>
    <m/>
    <m/>
    <m/>
    <n v="0"/>
    <n v="0"/>
  </r>
  <r>
    <m/>
    <m/>
    <x v="283"/>
    <x v="326"/>
    <n v="14"/>
    <n v="14"/>
    <m/>
    <m/>
    <n v="14"/>
    <n v="14"/>
  </r>
  <r>
    <m/>
    <m/>
    <x v="284"/>
    <x v="327"/>
    <n v="5689"/>
    <n v="5689"/>
    <m/>
    <m/>
    <n v="5689"/>
    <n v="5689"/>
  </r>
  <r>
    <m/>
    <m/>
    <x v="285"/>
    <x v="328"/>
    <n v="231"/>
    <n v="231"/>
    <m/>
    <m/>
    <n v="231"/>
    <n v="231"/>
  </r>
  <r>
    <m/>
    <m/>
    <x v="286"/>
    <x v="329"/>
    <m/>
    <m/>
    <m/>
    <m/>
    <n v="0"/>
    <n v="0"/>
  </r>
  <r>
    <m/>
    <m/>
    <x v="287"/>
    <x v="330"/>
    <m/>
    <m/>
    <m/>
    <m/>
    <n v="0"/>
    <n v="0"/>
  </r>
  <r>
    <m/>
    <m/>
    <x v="288"/>
    <x v="331"/>
    <m/>
    <m/>
    <m/>
    <m/>
    <n v="0"/>
    <n v="0"/>
  </r>
  <r>
    <m/>
    <m/>
    <x v="289"/>
    <x v="332"/>
    <m/>
    <m/>
    <m/>
    <m/>
    <n v="0"/>
    <n v="0"/>
  </r>
  <r>
    <m/>
    <m/>
    <x v="290"/>
    <x v="333"/>
    <m/>
    <m/>
    <m/>
    <m/>
    <n v="0"/>
    <n v="0"/>
  </r>
  <r>
    <m/>
    <m/>
    <x v="291"/>
    <x v="334"/>
    <m/>
    <m/>
    <m/>
    <m/>
    <n v="0"/>
    <n v="0"/>
  </r>
  <r>
    <m/>
    <m/>
    <x v="292"/>
    <x v="335"/>
    <m/>
    <m/>
    <m/>
    <m/>
    <n v="0"/>
    <n v="0"/>
  </r>
  <r>
    <m/>
    <m/>
    <x v="15"/>
    <x v="336"/>
    <m/>
    <m/>
    <m/>
    <m/>
    <n v="0"/>
    <n v="0"/>
  </r>
  <r>
    <m/>
    <m/>
    <x v="293"/>
    <x v="337"/>
    <m/>
    <m/>
    <m/>
    <m/>
    <n v="0"/>
    <n v="0"/>
  </r>
  <r>
    <m/>
    <m/>
    <x v="294"/>
    <x v="338"/>
    <m/>
    <m/>
    <m/>
    <m/>
    <n v="0"/>
    <n v="0"/>
  </r>
  <r>
    <m/>
    <m/>
    <x v="295"/>
    <x v="339"/>
    <n v="1148"/>
    <m/>
    <m/>
    <m/>
    <n v="1148"/>
    <n v="0"/>
  </r>
  <r>
    <m/>
    <m/>
    <x v="296"/>
    <x v="34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s v="Интерно одељење"/>
    <s v="Специјалистички прегледи"/>
    <x v="0"/>
    <x v="0"/>
    <m/>
    <m/>
    <m/>
    <m/>
    <m/>
    <m/>
  </r>
  <r>
    <m/>
    <s v="Сви прегледи укупно"/>
    <x v="0"/>
    <x v="0"/>
    <n v="13981"/>
    <n v="13981"/>
    <n v="0"/>
    <n v="0"/>
    <n v="13981"/>
    <n v="13981"/>
  </r>
  <r>
    <m/>
    <m/>
    <x v="1"/>
    <x v="1"/>
    <n v="8988"/>
    <n v="8988"/>
    <m/>
    <m/>
    <n v="8988"/>
    <n v="8988"/>
  </r>
  <r>
    <m/>
    <m/>
    <x v="2"/>
    <x v="2"/>
    <n v="4993"/>
    <n v="4993"/>
    <m/>
    <m/>
    <n v="4993"/>
    <n v="4993"/>
  </r>
  <r>
    <m/>
    <m/>
    <x v="24"/>
    <x v="23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13981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13897"/>
    <n v="13897"/>
    <n v="131405"/>
    <n v="131405"/>
    <n v="145302"/>
    <n v="145302"/>
  </r>
  <r>
    <m/>
    <s v="Операције"/>
    <x v="0"/>
    <x v="0"/>
    <m/>
    <m/>
    <m/>
    <m/>
    <m/>
    <m/>
  </r>
  <r>
    <m/>
    <s v="Остале услуге"/>
    <x v="0"/>
    <x v="0"/>
    <n v="13897"/>
    <n v="13897"/>
    <n v="131405"/>
    <n v="131405"/>
    <n v="145302"/>
    <n v="145302"/>
  </r>
  <r>
    <m/>
    <m/>
    <x v="210"/>
    <x v="341"/>
    <n v="11855"/>
    <n v="11855"/>
    <n v="13023"/>
    <n v="13023"/>
    <n v="24878"/>
    <n v="24878"/>
  </r>
  <r>
    <m/>
    <m/>
    <x v="297"/>
    <x v="342"/>
    <m/>
    <m/>
    <m/>
    <m/>
    <n v="0"/>
    <n v="0"/>
  </r>
  <r>
    <m/>
    <m/>
    <x v="20"/>
    <x v="343"/>
    <m/>
    <m/>
    <m/>
    <m/>
    <n v="0"/>
    <n v="0"/>
  </r>
  <r>
    <m/>
    <m/>
    <x v="21"/>
    <x v="344"/>
    <m/>
    <m/>
    <m/>
    <m/>
    <n v="0"/>
    <n v="0"/>
  </r>
  <r>
    <m/>
    <m/>
    <x v="298"/>
    <x v="345"/>
    <n v="35"/>
    <n v="35"/>
    <n v="2"/>
    <n v="2"/>
    <n v="37"/>
    <n v="37"/>
  </r>
  <r>
    <m/>
    <m/>
    <x v="219"/>
    <x v="346"/>
    <m/>
    <m/>
    <n v="5"/>
    <n v="5"/>
    <n v="5"/>
    <n v="5"/>
  </r>
  <r>
    <m/>
    <m/>
    <x v="220"/>
    <x v="347"/>
    <m/>
    <m/>
    <m/>
    <m/>
    <n v="0"/>
    <n v="0"/>
  </r>
  <r>
    <m/>
    <m/>
    <x v="153"/>
    <x v="348"/>
    <n v="2"/>
    <n v="2"/>
    <n v="2"/>
    <n v="2"/>
    <n v="4"/>
    <n v="4"/>
  </r>
  <r>
    <m/>
    <m/>
    <x v="299"/>
    <x v="349"/>
    <n v="2"/>
    <n v="2"/>
    <n v="1"/>
    <n v="1"/>
    <n v="3"/>
    <n v="3"/>
  </r>
  <r>
    <m/>
    <m/>
    <x v="300"/>
    <x v="350"/>
    <n v="2"/>
    <n v="2"/>
    <n v="1"/>
    <n v="1"/>
    <n v="3"/>
    <n v="3"/>
  </r>
  <r>
    <m/>
    <m/>
    <x v="301"/>
    <x v="351"/>
    <n v="1138"/>
    <n v="1138"/>
    <n v="138"/>
    <n v="138"/>
    <n v="1276"/>
    <n v="1276"/>
  </r>
  <r>
    <m/>
    <m/>
    <x v="10"/>
    <x v="10"/>
    <n v="7"/>
    <n v="7"/>
    <n v="2423"/>
    <n v="2423"/>
    <n v="2430"/>
    <n v="2430"/>
  </r>
  <r>
    <m/>
    <m/>
    <x v="302"/>
    <x v="352"/>
    <n v="3"/>
    <n v="3"/>
    <n v="13"/>
    <n v="13"/>
    <n v="16"/>
    <n v="16"/>
  </r>
  <r>
    <m/>
    <m/>
    <x v="6"/>
    <x v="6"/>
    <n v="2"/>
    <n v="2"/>
    <n v="409"/>
    <n v="409"/>
    <n v="411"/>
    <n v="411"/>
  </r>
  <r>
    <m/>
    <m/>
    <x v="17"/>
    <x v="353"/>
    <n v="2"/>
    <n v="2"/>
    <n v="46"/>
    <n v="46"/>
    <n v="48"/>
    <n v="48"/>
  </r>
  <r>
    <m/>
    <m/>
    <x v="15"/>
    <x v="336"/>
    <n v="3"/>
    <n v="3"/>
    <n v="6"/>
    <n v="6"/>
    <n v="9"/>
    <n v="9"/>
  </r>
  <r>
    <m/>
    <m/>
    <x v="303"/>
    <x v="354"/>
    <n v="2"/>
    <n v="2"/>
    <n v="3"/>
    <n v="3"/>
    <n v="5"/>
    <n v="5"/>
  </r>
  <r>
    <m/>
    <m/>
    <x v="121"/>
    <x v="355"/>
    <n v="67"/>
    <n v="67"/>
    <n v="856"/>
    <n v="856"/>
    <n v="923"/>
    <n v="923"/>
  </r>
  <r>
    <m/>
    <m/>
    <x v="304"/>
    <x v="356"/>
    <m/>
    <m/>
    <m/>
    <m/>
    <n v="0"/>
    <n v="0"/>
  </r>
  <r>
    <m/>
    <m/>
    <x v="123"/>
    <x v="228"/>
    <n v="2"/>
    <n v="2"/>
    <n v="2"/>
    <n v="2"/>
    <n v="4"/>
    <n v="4"/>
  </r>
  <r>
    <m/>
    <m/>
    <x v="124"/>
    <x v="357"/>
    <n v="7"/>
    <n v="7"/>
    <n v="626"/>
    <n v="626"/>
    <n v="633"/>
    <n v="633"/>
  </r>
  <r>
    <m/>
    <m/>
    <x v="3"/>
    <x v="3"/>
    <n v="11"/>
    <n v="11"/>
    <n v="14071"/>
    <n v="14071"/>
    <n v="14082"/>
    <n v="14082"/>
  </r>
  <r>
    <m/>
    <m/>
    <x v="125"/>
    <x v="126"/>
    <n v="12"/>
    <n v="12"/>
    <n v="2617"/>
    <n v="2617"/>
    <n v="2629"/>
    <n v="2629"/>
  </r>
  <r>
    <m/>
    <m/>
    <x v="126"/>
    <x v="127"/>
    <n v="137"/>
    <n v="137"/>
    <n v="19584"/>
    <n v="19584"/>
    <n v="19721"/>
    <n v="19721"/>
  </r>
  <r>
    <m/>
    <m/>
    <x v="4"/>
    <x v="4"/>
    <n v="172"/>
    <n v="172"/>
    <n v="18960"/>
    <n v="18960"/>
    <n v="19132"/>
    <n v="19132"/>
  </r>
  <r>
    <m/>
    <m/>
    <x v="142"/>
    <x v="358"/>
    <n v="5"/>
    <n v="5"/>
    <n v="3129"/>
    <n v="3129"/>
    <n v="3134"/>
    <n v="3134"/>
  </r>
  <r>
    <m/>
    <m/>
    <x v="13"/>
    <x v="359"/>
    <n v="2"/>
    <n v="2"/>
    <n v="452"/>
    <n v="452"/>
    <n v="454"/>
    <n v="454"/>
  </r>
  <r>
    <m/>
    <m/>
    <x v="107"/>
    <x v="105"/>
    <n v="2"/>
    <n v="2"/>
    <n v="303"/>
    <n v="303"/>
    <n v="305"/>
    <n v="305"/>
  </r>
  <r>
    <m/>
    <m/>
    <x v="222"/>
    <x v="263"/>
    <n v="24"/>
    <n v="24"/>
    <m/>
    <m/>
    <n v="24"/>
    <n v="24"/>
  </r>
  <r>
    <m/>
    <m/>
    <x v="132"/>
    <x v="135"/>
    <n v="4"/>
    <n v="4"/>
    <n v="2152"/>
    <n v="2152"/>
    <n v="2156"/>
    <n v="2156"/>
  </r>
  <r>
    <m/>
    <m/>
    <x v="7"/>
    <x v="7"/>
    <n v="2"/>
    <n v="2"/>
    <n v="578"/>
    <n v="578"/>
    <n v="580"/>
    <n v="580"/>
  </r>
  <r>
    <m/>
    <m/>
    <x v="227"/>
    <x v="360"/>
    <m/>
    <m/>
    <m/>
    <m/>
    <n v="0"/>
    <n v="0"/>
  </r>
  <r>
    <m/>
    <m/>
    <x v="193"/>
    <x v="361"/>
    <n v="3"/>
    <n v="3"/>
    <n v="14"/>
    <n v="14"/>
    <n v="17"/>
    <n v="17"/>
  </r>
  <r>
    <m/>
    <m/>
    <x v="139"/>
    <x v="362"/>
    <n v="15"/>
    <n v="15"/>
    <n v="6403"/>
    <n v="6403"/>
    <n v="6418"/>
    <n v="6418"/>
  </r>
  <r>
    <m/>
    <m/>
    <x v="14"/>
    <x v="363"/>
    <n v="7"/>
    <n v="7"/>
    <n v="502"/>
    <n v="502"/>
    <n v="509"/>
    <n v="509"/>
  </r>
  <r>
    <m/>
    <m/>
    <x v="11"/>
    <x v="364"/>
    <n v="2"/>
    <n v="2"/>
    <n v="135"/>
    <n v="135"/>
    <n v="137"/>
    <n v="137"/>
  </r>
  <r>
    <m/>
    <m/>
    <x v="204"/>
    <x v="129"/>
    <n v="14"/>
    <n v="14"/>
    <n v="1307"/>
    <n v="1307"/>
    <n v="1321"/>
    <n v="1321"/>
  </r>
  <r>
    <m/>
    <m/>
    <x v="128"/>
    <x v="130"/>
    <n v="8"/>
    <n v="8"/>
    <n v="751"/>
    <n v="751"/>
    <n v="759"/>
    <n v="759"/>
  </r>
  <r>
    <m/>
    <m/>
    <x v="140"/>
    <x v="365"/>
    <n v="4"/>
    <n v="4"/>
    <n v="848"/>
    <n v="848"/>
    <n v="852"/>
    <n v="852"/>
  </r>
  <r>
    <m/>
    <m/>
    <x v="19"/>
    <x v="366"/>
    <n v="12"/>
    <n v="12"/>
    <n v="11697"/>
    <n v="11697"/>
    <n v="11709"/>
    <n v="11709"/>
  </r>
  <r>
    <m/>
    <m/>
    <x v="5"/>
    <x v="367"/>
    <n v="73"/>
    <n v="73"/>
    <n v="21731"/>
    <n v="21731"/>
    <n v="21804"/>
    <n v="21804"/>
  </r>
  <r>
    <m/>
    <m/>
    <x v="207"/>
    <x v="368"/>
    <n v="2"/>
    <n v="2"/>
    <n v="26"/>
    <n v="26"/>
    <n v="28"/>
    <n v="28"/>
  </r>
  <r>
    <m/>
    <m/>
    <x v="216"/>
    <x v="369"/>
    <n v="2"/>
    <n v="2"/>
    <n v="65"/>
    <n v="65"/>
    <n v="67"/>
    <n v="67"/>
  </r>
  <r>
    <m/>
    <m/>
    <x v="223"/>
    <x v="264"/>
    <n v="2"/>
    <n v="2"/>
    <n v="7"/>
    <n v="7"/>
    <n v="9"/>
    <n v="9"/>
  </r>
  <r>
    <m/>
    <m/>
    <x v="133"/>
    <x v="137"/>
    <n v="2"/>
    <n v="2"/>
    <n v="3"/>
    <n v="3"/>
    <n v="5"/>
    <n v="5"/>
  </r>
  <r>
    <m/>
    <m/>
    <x v="134"/>
    <x v="370"/>
    <n v="2"/>
    <n v="2"/>
    <n v="7"/>
    <n v="7"/>
    <n v="9"/>
    <n v="9"/>
  </r>
  <r>
    <m/>
    <m/>
    <x v="192"/>
    <x v="210"/>
    <n v="2"/>
    <n v="2"/>
    <n v="1"/>
    <n v="1"/>
    <n v="3"/>
    <n v="3"/>
  </r>
  <r>
    <m/>
    <m/>
    <x v="176"/>
    <x v="371"/>
    <n v="3"/>
    <n v="3"/>
    <n v="2455"/>
    <n v="2455"/>
    <n v="2458"/>
    <n v="2458"/>
  </r>
  <r>
    <m/>
    <m/>
    <x v="150"/>
    <x v="372"/>
    <n v="2"/>
    <n v="2"/>
    <n v="1"/>
    <n v="1"/>
    <n v="3"/>
    <n v="3"/>
  </r>
  <r>
    <m/>
    <m/>
    <x v="18"/>
    <x v="373"/>
    <n v="2"/>
    <n v="2"/>
    <n v="179"/>
    <n v="179"/>
    <n v="181"/>
    <n v="181"/>
  </r>
  <r>
    <m/>
    <m/>
    <x v="9"/>
    <x v="374"/>
    <n v="5"/>
    <n v="5"/>
    <n v="1967"/>
    <n v="1967"/>
    <n v="1972"/>
    <n v="1972"/>
  </r>
  <r>
    <m/>
    <m/>
    <x v="169"/>
    <x v="375"/>
    <n v="2"/>
    <n v="2"/>
    <n v="3453"/>
    <n v="3453"/>
    <n v="3455"/>
    <n v="3455"/>
  </r>
  <r>
    <m/>
    <m/>
    <x v="8"/>
    <x v="376"/>
    <m/>
    <m/>
    <n v="1"/>
    <n v="1"/>
    <n v="1"/>
    <n v="1"/>
  </r>
  <r>
    <m/>
    <m/>
    <x v="144"/>
    <x v="377"/>
    <m/>
    <m/>
    <m/>
    <m/>
    <n v="0"/>
    <n v="0"/>
  </r>
  <r>
    <m/>
    <m/>
    <x v="305"/>
    <x v="378"/>
    <m/>
    <m/>
    <n v="2"/>
    <n v="2"/>
    <n v="2"/>
    <n v="2"/>
  </r>
  <r>
    <m/>
    <m/>
    <x v="135"/>
    <x v="139"/>
    <n v="2"/>
    <n v="2"/>
    <n v="4"/>
    <n v="4"/>
    <n v="6"/>
    <n v="6"/>
  </r>
  <r>
    <m/>
    <m/>
    <x v="306"/>
    <x v="379"/>
    <n v="2"/>
    <n v="2"/>
    <n v="1"/>
    <n v="1"/>
    <n v="3"/>
    <n v="3"/>
  </r>
  <r>
    <m/>
    <m/>
    <x v="217"/>
    <x v="258"/>
    <n v="2"/>
    <n v="2"/>
    <n v="15"/>
    <n v="15"/>
    <n v="17"/>
    <n v="17"/>
  </r>
  <r>
    <m/>
    <m/>
    <x v="307"/>
    <x v="380"/>
    <m/>
    <m/>
    <m/>
    <m/>
    <n v="0"/>
    <n v="0"/>
  </r>
  <r>
    <m/>
    <m/>
    <x v="224"/>
    <x v="381"/>
    <n v="2"/>
    <n v="2"/>
    <n v="16"/>
    <n v="16"/>
    <n v="18"/>
    <n v="18"/>
  </r>
  <r>
    <m/>
    <m/>
    <x v="163"/>
    <x v="189"/>
    <m/>
    <m/>
    <n v="5"/>
    <n v="5"/>
    <n v="5"/>
    <n v="5"/>
  </r>
  <r>
    <m/>
    <m/>
    <x v="308"/>
    <x v="382"/>
    <m/>
    <m/>
    <m/>
    <m/>
    <n v="0"/>
    <n v="0"/>
  </r>
  <r>
    <m/>
    <m/>
    <x v="309"/>
    <x v="383"/>
    <n v="2"/>
    <n v="2"/>
    <n v="1"/>
    <n v="1"/>
    <n v="3"/>
    <n v="3"/>
  </r>
  <r>
    <m/>
    <m/>
    <x v="165"/>
    <x v="384"/>
    <n v="2"/>
    <n v="2"/>
    <n v="7"/>
    <n v="7"/>
    <n v="9"/>
    <n v="9"/>
  </r>
  <r>
    <m/>
    <m/>
    <x v="310"/>
    <x v="385"/>
    <n v="2"/>
    <n v="2"/>
    <n v="1"/>
    <n v="1"/>
    <n v="3"/>
    <n v="3"/>
  </r>
  <r>
    <m/>
    <m/>
    <x v="166"/>
    <x v="174"/>
    <m/>
    <m/>
    <n v="10"/>
    <n v="10"/>
    <n v="10"/>
    <n v="10"/>
  </r>
  <r>
    <m/>
    <m/>
    <x v="179"/>
    <x v="386"/>
    <m/>
    <m/>
    <n v="4"/>
    <n v="4"/>
    <n v="4"/>
    <n v="4"/>
  </r>
  <r>
    <m/>
    <m/>
    <x v="311"/>
    <x v="387"/>
    <m/>
    <m/>
    <m/>
    <m/>
    <n v="0"/>
    <n v="0"/>
  </r>
  <r>
    <m/>
    <m/>
    <x v="138"/>
    <x v="388"/>
    <m/>
    <m/>
    <n v="2"/>
    <n v="2"/>
    <n v="2"/>
    <n v="2"/>
  </r>
  <r>
    <m/>
    <m/>
    <x v="124"/>
    <x v="389"/>
    <m/>
    <m/>
    <m/>
    <m/>
    <n v="0"/>
    <n v="0"/>
  </r>
  <r>
    <m/>
    <m/>
    <x v="12"/>
    <x v="390"/>
    <m/>
    <m/>
    <n v="31"/>
    <n v="31"/>
    <n v="31"/>
    <n v="31"/>
  </r>
  <r>
    <m/>
    <m/>
    <x v="226"/>
    <x v="391"/>
    <m/>
    <m/>
    <m/>
    <m/>
    <n v="0"/>
    <n v="0"/>
  </r>
  <r>
    <m/>
    <m/>
    <x v="312"/>
    <x v="392"/>
    <m/>
    <m/>
    <m/>
    <m/>
    <n v="0"/>
    <n v="0"/>
  </r>
  <r>
    <m/>
    <m/>
    <x v="215"/>
    <x v="256"/>
    <m/>
    <m/>
    <n v="1"/>
    <n v="1"/>
    <n v="1"/>
    <n v="1"/>
  </r>
  <r>
    <m/>
    <m/>
    <x v="313"/>
    <x v="393"/>
    <m/>
    <m/>
    <n v="9"/>
    <n v="9"/>
    <n v="9"/>
    <n v="9"/>
  </r>
  <r>
    <m/>
    <m/>
    <x v="314"/>
    <x v="394"/>
    <m/>
    <m/>
    <m/>
    <m/>
    <n v="0"/>
    <n v="0"/>
  </r>
  <r>
    <m/>
    <m/>
    <x v="229"/>
    <x v="271"/>
    <m/>
    <m/>
    <m/>
    <m/>
    <n v="0"/>
    <n v="0"/>
  </r>
  <r>
    <m/>
    <m/>
    <x v="143"/>
    <x v="395"/>
    <m/>
    <m/>
    <m/>
    <m/>
    <n v="0"/>
    <n v="0"/>
  </r>
  <r>
    <m/>
    <m/>
    <x v="315"/>
    <x v="396"/>
    <n v="98"/>
    <n v="98"/>
    <n v="15"/>
    <n v="15"/>
    <n v="113"/>
    <n v="113"/>
  </r>
  <r>
    <m/>
    <m/>
    <x v="316"/>
    <x v="397"/>
    <n v="118"/>
    <n v="118"/>
    <n v="16"/>
    <n v="16"/>
    <n v="134"/>
    <n v="134"/>
  </r>
  <r>
    <m/>
    <m/>
    <x v="317"/>
    <x v="398"/>
    <m/>
    <m/>
    <m/>
    <m/>
    <n v="0"/>
    <n v="0"/>
  </r>
  <r>
    <m/>
    <m/>
    <x v="218"/>
    <x v="259"/>
    <m/>
    <m/>
    <m/>
    <m/>
    <n v="0"/>
    <n v="0"/>
  </r>
  <r>
    <m/>
    <m/>
    <x v="318"/>
    <x v="399"/>
    <m/>
    <m/>
    <n v="5"/>
    <n v="5"/>
    <n v="5"/>
    <n v="5"/>
  </r>
  <r>
    <m/>
    <m/>
    <x v="319"/>
    <x v="400"/>
    <m/>
    <m/>
    <m/>
    <m/>
    <n v="0"/>
    <n v="0"/>
  </r>
  <r>
    <m/>
    <m/>
    <x v="209"/>
    <x v="401"/>
    <m/>
    <m/>
    <m/>
    <m/>
    <n v="0"/>
    <n v="0"/>
  </r>
  <r>
    <m/>
    <m/>
    <x v="167"/>
    <x v="175"/>
    <m/>
    <m/>
    <n v="2"/>
    <n v="2"/>
    <n v="2"/>
    <n v="2"/>
  </r>
  <r>
    <m/>
    <m/>
    <x v="320"/>
    <x v="402"/>
    <m/>
    <m/>
    <n v="280"/>
    <n v="280"/>
    <n v="280"/>
    <n v="280"/>
  </r>
  <r>
    <m/>
    <m/>
    <x v="221"/>
    <x v="262"/>
    <m/>
    <m/>
    <n v="4"/>
    <n v="4"/>
    <n v="4"/>
    <n v="4"/>
  </r>
  <r>
    <m/>
    <m/>
    <x v="321"/>
    <x v="403"/>
    <m/>
    <m/>
    <m/>
    <m/>
    <n v="0"/>
    <n v="0"/>
  </r>
  <r>
    <m/>
    <m/>
    <x v="172"/>
    <x v="404"/>
    <m/>
    <m/>
    <n v="1"/>
    <n v="1"/>
    <n v="1"/>
    <n v="1"/>
  </r>
  <r>
    <m/>
    <m/>
    <x v="225"/>
    <x v="405"/>
    <m/>
    <m/>
    <m/>
    <m/>
    <n v="0"/>
    <n v="0"/>
  </r>
  <r>
    <m/>
    <m/>
    <x v="167"/>
    <x v="175"/>
    <m/>
    <m/>
    <m/>
    <m/>
    <n v="0"/>
    <n v="0"/>
  </r>
  <r>
    <m/>
    <m/>
    <x v="320"/>
    <x v="402"/>
    <m/>
    <m/>
    <m/>
    <m/>
    <n v="0"/>
    <n v="0"/>
  </r>
  <r>
    <m/>
    <m/>
    <x v="322"/>
    <x v="406"/>
    <m/>
    <m/>
    <n v="2"/>
    <n v="2"/>
    <n v="2"/>
    <n v="2"/>
  </r>
  <r>
    <m/>
    <m/>
    <x v="323"/>
    <x v="407"/>
    <m/>
    <m/>
    <m/>
    <m/>
    <n v="0"/>
    <n v="0"/>
  </r>
  <r>
    <m/>
    <m/>
    <x v="324"/>
    <x v="408"/>
    <m/>
    <m/>
    <m/>
    <m/>
    <n v="0"/>
    <n v="0"/>
  </r>
  <r>
    <m/>
    <m/>
    <x v="325"/>
    <x v="296"/>
    <n v="1"/>
    <n v="1"/>
    <m/>
    <m/>
    <n v="1"/>
    <n v="1"/>
  </r>
  <r>
    <m/>
    <m/>
    <x v="16"/>
    <x v="409"/>
    <m/>
    <m/>
    <n v="3"/>
    <n v="3"/>
    <n v="3"/>
    <n v="3"/>
  </r>
  <r>
    <m/>
    <m/>
    <x v="178"/>
    <x v="188"/>
    <m/>
    <m/>
    <n v="1"/>
    <n v="1"/>
    <n v="1"/>
    <n v="1"/>
  </r>
  <r>
    <m/>
    <m/>
    <x v="326"/>
    <x v="410"/>
    <n v="1"/>
    <n v="1"/>
    <m/>
    <m/>
    <n v="1"/>
    <n v="1"/>
  </r>
  <r>
    <m/>
    <m/>
    <x v="327"/>
    <x v="411"/>
    <m/>
    <m/>
    <n v="2"/>
    <n v="2"/>
    <n v="2"/>
    <n v="2"/>
  </r>
  <r>
    <m/>
    <m/>
    <x v="228"/>
    <x v="270"/>
    <m/>
    <m/>
    <n v="3"/>
    <n v="3"/>
    <n v="3"/>
    <n v="3"/>
  </r>
  <r>
    <m/>
    <m/>
    <x v="328"/>
    <x v="412"/>
    <m/>
    <m/>
    <n v="3"/>
    <n v="3"/>
    <n v="3"/>
    <n v="3"/>
  </r>
  <r>
    <m/>
    <m/>
    <x v="329"/>
    <x v="413"/>
    <m/>
    <m/>
    <n v="2"/>
    <n v="2"/>
    <n v="2"/>
    <n v="2"/>
  </r>
  <r>
    <m/>
    <m/>
    <x v="171"/>
    <x v="179"/>
    <m/>
    <m/>
    <n v="1"/>
    <n v="1"/>
    <n v="1"/>
    <n v="1"/>
  </r>
  <r>
    <m/>
    <m/>
    <x v="197"/>
    <x v="414"/>
    <m/>
    <m/>
    <n v="1"/>
    <n v="1"/>
    <n v="1"/>
    <n v="1"/>
  </r>
  <r>
    <m/>
    <m/>
    <x v="330"/>
    <x v="415"/>
    <n v="1"/>
    <n v="1"/>
    <m/>
    <m/>
    <n v="1"/>
    <n v="1"/>
  </r>
  <r>
    <m/>
    <m/>
    <x v="0"/>
    <x v="0"/>
    <m/>
    <m/>
    <m/>
    <m/>
    <m/>
    <m/>
  </r>
  <r>
    <m/>
    <m/>
    <x v="0"/>
    <x v="0"/>
    <m/>
    <m/>
    <m/>
    <m/>
    <m/>
    <m/>
  </r>
  <r>
    <s v="Одсек дневне онколошке  хемиотерапије"/>
    <s v="Специјалистички прегледи"/>
    <x v="0"/>
    <x v="0"/>
    <m/>
    <m/>
    <m/>
    <m/>
    <m/>
    <m/>
  </r>
  <r>
    <m/>
    <s v="Сви прегледи укупно"/>
    <x v="0"/>
    <x v="0"/>
    <n v="3796"/>
    <n v="3796"/>
    <n v="0"/>
    <n v="0"/>
    <n v="3796"/>
    <n v="3796"/>
  </r>
  <r>
    <m/>
    <m/>
    <x v="1"/>
    <x v="1"/>
    <n v="673"/>
    <n v="673"/>
    <m/>
    <m/>
    <n v="673"/>
    <n v="673"/>
  </r>
  <r>
    <m/>
    <m/>
    <x v="2"/>
    <x v="2"/>
    <n v="3123"/>
    <n v="3123"/>
    <m/>
    <m/>
    <n v="3123"/>
    <n v="3123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349"/>
    <n v="349"/>
    <n v="6657"/>
    <n v="6657"/>
    <n v="7006"/>
    <n v="7006"/>
  </r>
  <r>
    <m/>
    <s v="Операције"/>
    <x v="0"/>
    <x v="0"/>
    <m/>
    <m/>
    <m/>
    <m/>
    <m/>
    <m/>
  </r>
  <r>
    <m/>
    <s v="Остале услуге"/>
    <x v="0"/>
    <x v="0"/>
    <n v="349"/>
    <n v="349"/>
    <n v="6657"/>
    <n v="6657"/>
    <n v="7006"/>
    <n v="7006"/>
  </r>
  <r>
    <m/>
    <m/>
    <x v="121"/>
    <x v="227"/>
    <m/>
    <m/>
    <n v="1156"/>
    <n v="1156"/>
    <n v="1156"/>
    <n v="1156"/>
  </r>
  <r>
    <m/>
    <m/>
    <x v="193"/>
    <x v="229"/>
    <m/>
    <m/>
    <n v="1"/>
    <n v="1"/>
    <n v="1"/>
    <n v="1"/>
  </r>
  <r>
    <m/>
    <m/>
    <x v="124"/>
    <x v="357"/>
    <m/>
    <m/>
    <n v="1"/>
    <n v="1"/>
    <n v="1"/>
    <n v="1"/>
  </r>
  <r>
    <m/>
    <m/>
    <x v="320"/>
    <x v="416"/>
    <m/>
    <m/>
    <n v="920"/>
    <n v="920"/>
    <n v="920"/>
    <n v="920"/>
  </r>
  <r>
    <m/>
    <m/>
    <x v="139"/>
    <x v="145"/>
    <n v="8"/>
    <n v="8"/>
    <n v="907"/>
    <n v="907"/>
    <n v="915"/>
    <n v="915"/>
  </r>
  <r>
    <m/>
    <m/>
    <x v="125"/>
    <x v="126"/>
    <n v="19"/>
    <n v="19"/>
    <n v="264"/>
    <n v="264"/>
    <n v="283"/>
    <n v="283"/>
  </r>
  <r>
    <m/>
    <m/>
    <x v="126"/>
    <x v="127"/>
    <n v="41"/>
    <n v="41"/>
    <n v="920"/>
    <n v="920"/>
    <n v="961"/>
    <n v="961"/>
  </r>
  <r>
    <m/>
    <m/>
    <x v="4"/>
    <x v="4"/>
    <n v="34"/>
    <n v="34"/>
    <n v="758"/>
    <n v="758"/>
    <n v="792"/>
    <n v="792"/>
  </r>
  <r>
    <m/>
    <m/>
    <x v="11"/>
    <x v="417"/>
    <m/>
    <m/>
    <n v="59"/>
    <n v="59"/>
    <n v="59"/>
    <n v="59"/>
  </r>
  <r>
    <m/>
    <m/>
    <x v="331"/>
    <x v="418"/>
    <m/>
    <m/>
    <n v="186"/>
    <n v="186"/>
    <n v="186"/>
    <n v="186"/>
  </r>
  <r>
    <m/>
    <m/>
    <x v="5"/>
    <x v="419"/>
    <m/>
    <m/>
    <n v="215"/>
    <n v="215"/>
    <n v="215"/>
    <n v="215"/>
  </r>
  <r>
    <m/>
    <m/>
    <x v="204"/>
    <x v="129"/>
    <n v="42"/>
    <n v="42"/>
    <n v="920"/>
    <n v="920"/>
    <n v="962"/>
    <n v="962"/>
  </r>
  <r>
    <m/>
    <m/>
    <x v="332"/>
    <x v="420"/>
    <m/>
    <m/>
    <n v="339"/>
    <n v="339"/>
    <n v="339"/>
    <n v="339"/>
  </r>
  <r>
    <m/>
    <m/>
    <x v="333"/>
    <x v="421"/>
    <m/>
    <m/>
    <n v="11"/>
    <n v="11"/>
    <n v="11"/>
    <n v="11"/>
  </r>
  <r>
    <m/>
    <m/>
    <x v="210"/>
    <x v="422"/>
    <n v="205"/>
    <n v="205"/>
    <m/>
    <m/>
    <n v="205"/>
    <n v="205"/>
  </r>
  <r>
    <m/>
    <m/>
    <x v="0"/>
    <x v="0"/>
    <m/>
    <m/>
    <m/>
    <m/>
    <m/>
    <m/>
  </r>
  <r>
    <s v="Служба анестезије и реанимације"/>
    <s v="Специјалистички прегледи"/>
    <x v="0"/>
    <x v="0"/>
    <m/>
    <m/>
    <m/>
    <m/>
    <m/>
    <m/>
  </r>
  <r>
    <m/>
    <s v="Сви прегледи укупно"/>
    <x v="0"/>
    <x v="0"/>
    <n v="225"/>
    <n v="353"/>
    <n v="136"/>
    <n v="136"/>
    <n v="361"/>
    <n v="489"/>
  </r>
  <r>
    <m/>
    <m/>
    <x v="1"/>
    <x v="1"/>
    <n v="172"/>
    <n v="300"/>
    <n v="127"/>
    <n v="127"/>
    <n v="299"/>
    <n v="427"/>
  </r>
  <r>
    <m/>
    <m/>
    <x v="2"/>
    <x v="2"/>
    <n v="53"/>
    <n v="53"/>
    <n v="9"/>
    <n v="9"/>
    <n v="62"/>
    <n v="62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58"/>
    <n v="0"/>
    <n v="4596"/>
    <n v="4781"/>
    <n v="4654"/>
    <n v="4781"/>
  </r>
  <r>
    <m/>
    <s v="Операције"/>
    <x v="0"/>
    <x v="0"/>
    <m/>
    <m/>
    <m/>
    <m/>
    <m/>
    <m/>
  </r>
  <r>
    <m/>
    <s v="Остале услуге"/>
    <x v="0"/>
    <x v="0"/>
    <n v="58"/>
    <n v="0"/>
    <n v="4596"/>
    <n v="4781"/>
    <n v="4654"/>
    <n v="4781"/>
  </r>
  <r>
    <m/>
    <m/>
    <x v="217"/>
    <x v="423"/>
    <m/>
    <m/>
    <n v="7"/>
    <n v="7"/>
    <n v="7"/>
    <n v="7"/>
  </r>
  <r>
    <m/>
    <m/>
    <x v="218"/>
    <x v="259"/>
    <m/>
    <m/>
    <n v="99"/>
    <n v="99"/>
    <n v="99"/>
    <n v="99"/>
  </r>
  <r>
    <m/>
    <m/>
    <x v="215"/>
    <x v="424"/>
    <n v="1"/>
    <n v="0"/>
    <n v="1133"/>
    <n v="1133"/>
    <n v="1134"/>
    <n v="1133"/>
  </r>
  <r>
    <m/>
    <m/>
    <x v="223"/>
    <x v="425"/>
    <n v="1"/>
    <n v="0"/>
    <n v="91"/>
    <n v="91"/>
    <n v="92"/>
    <n v="91"/>
  </r>
  <r>
    <m/>
    <m/>
    <x v="224"/>
    <x v="426"/>
    <m/>
    <m/>
    <n v="117"/>
    <n v="117"/>
    <n v="117"/>
    <n v="117"/>
  </r>
  <r>
    <m/>
    <m/>
    <x v="6"/>
    <x v="6"/>
    <m/>
    <m/>
    <n v="70"/>
    <n v="70"/>
    <n v="70"/>
    <n v="70"/>
  </r>
  <r>
    <m/>
    <m/>
    <x v="334"/>
    <x v="427"/>
    <n v="54"/>
    <n v="0"/>
    <n v="917"/>
    <n v="917"/>
    <n v="971"/>
    <n v="917"/>
  </r>
  <r>
    <m/>
    <m/>
    <x v="335"/>
    <x v="428"/>
    <n v="2"/>
    <n v="0"/>
    <n v="102"/>
    <n v="102"/>
    <n v="104"/>
    <n v="102"/>
  </r>
  <r>
    <m/>
    <m/>
    <x v="336"/>
    <x v="429"/>
    <m/>
    <m/>
    <n v="402"/>
    <n v="402"/>
    <n v="402"/>
    <n v="402"/>
  </r>
  <r>
    <m/>
    <m/>
    <x v="337"/>
    <x v="430"/>
    <m/>
    <m/>
    <n v="119"/>
    <n v="119"/>
    <n v="119"/>
    <n v="119"/>
  </r>
  <r>
    <m/>
    <m/>
    <x v="338"/>
    <x v="431"/>
    <m/>
    <m/>
    <n v="146"/>
    <n v="146"/>
    <n v="146"/>
    <n v="146"/>
  </r>
  <r>
    <m/>
    <m/>
    <x v="339"/>
    <x v="432"/>
    <m/>
    <m/>
    <n v="144"/>
    <n v="144"/>
    <n v="144"/>
    <n v="144"/>
  </r>
  <r>
    <m/>
    <m/>
    <x v="340"/>
    <x v="433"/>
    <m/>
    <m/>
    <n v="417"/>
    <n v="417"/>
    <n v="417"/>
    <n v="417"/>
  </r>
  <r>
    <m/>
    <m/>
    <x v="341"/>
    <x v="434"/>
    <m/>
    <m/>
    <n v="66"/>
    <n v="66"/>
    <n v="66"/>
    <n v="66"/>
  </r>
  <r>
    <m/>
    <m/>
    <x v="342"/>
    <x v="435"/>
    <m/>
    <m/>
    <n v="318"/>
    <n v="318"/>
    <n v="318"/>
    <n v="318"/>
  </r>
  <r>
    <m/>
    <m/>
    <x v="343"/>
    <x v="436"/>
    <m/>
    <m/>
    <n v="56"/>
    <n v="56"/>
    <n v="56"/>
    <n v="56"/>
  </r>
  <r>
    <m/>
    <m/>
    <x v="344"/>
    <x v="437"/>
    <m/>
    <m/>
    <n v="45"/>
    <n v="45"/>
    <n v="45"/>
    <n v="45"/>
  </r>
  <r>
    <m/>
    <m/>
    <x v="345"/>
    <x v="438"/>
    <m/>
    <m/>
    <n v="3"/>
    <n v="3"/>
    <n v="3"/>
    <n v="3"/>
  </r>
  <r>
    <m/>
    <m/>
    <x v="346"/>
    <x v="439"/>
    <m/>
    <m/>
    <m/>
    <m/>
    <n v="0"/>
    <n v="0"/>
  </r>
  <r>
    <m/>
    <m/>
    <x v="347"/>
    <x v="440"/>
    <m/>
    <m/>
    <n v="5"/>
    <n v="5"/>
    <n v="5"/>
    <n v="5"/>
  </r>
  <r>
    <m/>
    <m/>
    <x v="348"/>
    <x v="441"/>
    <m/>
    <m/>
    <n v="2"/>
    <n v="2"/>
    <n v="2"/>
    <n v="2"/>
  </r>
  <r>
    <m/>
    <m/>
    <x v="349"/>
    <x v="442"/>
    <m/>
    <m/>
    <n v="1"/>
    <n v="1"/>
    <n v="1"/>
    <n v="1"/>
  </r>
  <r>
    <m/>
    <m/>
    <x v="126"/>
    <x v="127"/>
    <m/>
    <m/>
    <m/>
    <m/>
    <n v="0"/>
    <n v="0"/>
  </r>
  <r>
    <m/>
    <m/>
    <x v="4"/>
    <x v="4"/>
    <m/>
    <m/>
    <n v="7"/>
    <n v="7"/>
    <n v="7"/>
    <n v="7"/>
  </r>
  <r>
    <m/>
    <m/>
    <x v="350"/>
    <x v="443"/>
    <m/>
    <m/>
    <n v="24"/>
    <n v="30"/>
    <n v="24"/>
    <n v="30"/>
  </r>
  <r>
    <m/>
    <m/>
    <x v="351"/>
    <x v="444"/>
    <m/>
    <m/>
    <m/>
    <m/>
    <n v="0"/>
    <n v="0"/>
  </r>
  <r>
    <m/>
    <m/>
    <x v="352"/>
    <x v="445"/>
    <m/>
    <m/>
    <n v="84"/>
    <n v="84"/>
    <n v="84"/>
    <n v="84"/>
  </r>
  <r>
    <m/>
    <m/>
    <x v="127"/>
    <x v="129"/>
    <m/>
    <m/>
    <n v="105"/>
    <n v="200"/>
    <n v="105"/>
    <n v="200"/>
  </r>
  <r>
    <m/>
    <m/>
    <x v="353"/>
    <x v="446"/>
    <m/>
    <m/>
    <m/>
    <m/>
    <n v="0"/>
    <n v="0"/>
  </r>
  <r>
    <m/>
    <m/>
    <x v="211"/>
    <x v="447"/>
    <m/>
    <m/>
    <n v="32"/>
    <n v="32"/>
    <n v="32"/>
    <n v="32"/>
  </r>
  <r>
    <m/>
    <m/>
    <x v="128"/>
    <x v="130"/>
    <m/>
    <m/>
    <n v="9"/>
    <n v="9"/>
    <n v="9"/>
    <n v="9"/>
  </r>
  <r>
    <m/>
    <m/>
    <x v="219"/>
    <x v="448"/>
    <m/>
    <m/>
    <n v="7"/>
    <n v="7"/>
    <n v="7"/>
    <n v="7"/>
  </r>
  <r>
    <m/>
    <m/>
    <x v="354"/>
    <x v="449"/>
    <m/>
    <m/>
    <n v="4"/>
    <n v="10"/>
    <n v="4"/>
    <n v="10"/>
  </r>
  <r>
    <m/>
    <m/>
    <x v="220"/>
    <x v="450"/>
    <m/>
    <m/>
    <n v="4"/>
    <n v="10"/>
    <n v="4"/>
    <n v="10"/>
  </r>
  <r>
    <m/>
    <m/>
    <x v="355"/>
    <x v="451"/>
    <m/>
    <m/>
    <m/>
    <m/>
    <n v="0"/>
    <n v="0"/>
  </r>
  <r>
    <m/>
    <m/>
    <x v="225"/>
    <x v="452"/>
    <m/>
    <m/>
    <n v="3"/>
    <n v="3"/>
    <n v="3"/>
    <n v="3"/>
  </r>
  <r>
    <m/>
    <m/>
    <x v="124"/>
    <x v="453"/>
    <m/>
    <m/>
    <m/>
    <m/>
    <n v="0"/>
    <n v="0"/>
  </r>
  <r>
    <m/>
    <m/>
    <x v="10"/>
    <x v="454"/>
    <m/>
    <m/>
    <m/>
    <m/>
    <n v="0"/>
    <n v="0"/>
  </r>
  <r>
    <m/>
    <m/>
    <x v="356"/>
    <x v="455"/>
    <m/>
    <m/>
    <m/>
    <m/>
    <n v="0"/>
    <n v="0"/>
  </r>
  <r>
    <m/>
    <m/>
    <x v="357"/>
    <x v="456"/>
    <m/>
    <m/>
    <n v="3"/>
    <n v="3"/>
    <n v="3"/>
    <n v="3"/>
  </r>
  <r>
    <m/>
    <m/>
    <x v="358"/>
    <x v="457"/>
    <m/>
    <m/>
    <m/>
    <m/>
    <n v="0"/>
    <n v="0"/>
  </r>
  <r>
    <m/>
    <m/>
    <x v="7"/>
    <x v="7"/>
    <m/>
    <m/>
    <n v="14"/>
    <n v="14"/>
    <n v="14"/>
    <n v="14"/>
  </r>
  <r>
    <m/>
    <m/>
    <x v="359"/>
    <x v="458"/>
    <m/>
    <m/>
    <n v="4"/>
    <n v="4"/>
    <n v="4"/>
    <n v="4"/>
  </r>
  <r>
    <m/>
    <m/>
    <x v="17"/>
    <x v="459"/>
    <m/>
    <m/>
    <n v="3"/>
    <n v="10"/>
    <n v="3"/>
    <n v="10"/>
  </r>
  <r>
    <m/>
    <m/>
    <x v="226"/>
    <x v="460"/>
    <m/>
    <m/>
    <n v="1"/>
    <n v="10"/>
    <n v="1"/>
    <n v="10"/>
  </r>
  <r>
    <m/>
    <m/>
    <x v="227"/>
    <x v="461"/>
    <m/>
    <m/>
    <m/>
    <m/>
    <n v="0"/>
    <n v="0"/>
  </r>
  <r>
    <m/>
    <m/>
    <x v="360"/>
    <x v="462"/>
    <m/>
    <m/>
    <n v="2"/>
    <n v="2"/>
    <n v="2"/>
    <n v="2"/>
  </r>
  <r>
    <m/>
    <m/>
    <x v="201"/>
    <x v="223"/>
    <m/>
    <m/>
    <n v="10"/>
    <n v="10"/>
    <n v="10"/>
    <n v="10"/>
  </r>
  <r>
    <m/>
    <m/>
    <x v="361"/>
    <x v="463"/>
    <m/>
    <m/>
    <n v="9"/>
    <n v="20"/>
    <n v="9"/>
    <n v="20"/>
  </r>
  <r>
    <m/>
    <m/>
    <x v="362"/>
    <x v="464"/>
    <m/>
    <m/>
    <n v="2"/>
    <n v="15"/>
    <n v="2"/>
    <n v="15"/>
  </r>
  <r>
    <m/>
    <m/>
    <x v="363"/>
    <x v="465"/>
    <m/>
    <m/>
    <n v="2"/>
    <n v="15"/>
    <n v="2"/>
    <n v="15"/>
  </r>
  <r>
    <m/>
    <m/>
    <x v="364"/>
    <x v="466"/>
    <m/>
    <m/>
    <n v="4"/>
    <n v="4"/>
    <n v="4"/>
    <n v="4"/>
  </r>
  <r>
    <m/>
    <m/>
    <x v="365"/>
    <x v="467"/>
    <m/>
    <m/>
    <n v="1"/>
    <n v="10"/>
    <n v="1"/>
    <n v="10"/>
  </r>
  <r>
    <m/>
    <m/>
    <x v="221"/>
    <x v="468"/>
    <m/>
    <m/>
    <n v="1"/>
    <n v="1"/>
    <n v="1"/>
    <n v="1"/>
  </r>
  <r>
    <m/>
    <m/>
    <x v="366"/>
    <x v="469"/>
    <m/>
    <m/>
    <n v="1"/>
    <n v="1"/>
    <n v="1"/>
    <n v="1"/>
  </r>
  <r>
    <m/>
    <m/>
    <x v="367"/>
    <x v="470"/>
    <m/>
    <m/>
    <m/>
    <n v="10"/>
    <n v="0"/>
    <n v="1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m/>
    <x v="0"/>
    <x v="0"/>
    <m/>
    <m/>
    <m/>
    <m/>
    <m/>
    <m/>
  </r>
  <r>
    <s v="Одсек неонатологије"/>
    <s v="Специјалистички прегледи"/>
    <x v="0"/>
    <x v="0"/>
    <m/>
    <m/>
    <m/>
    <m/>
    <m/>
    <m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0"/>
    <n v="0"/>
    <n v="12479"/>
    <n v="12479"/>
    <n v="12479"/>
    <n v="12479"/>
  </r>
  <r>
    <m/>
    <s v="Операције"/>
    <x v="0"/>
    <x v="0"/>
    <m/>
    <m/>
    <m/>
    <m/>
    <m/>
    <m/>
  </r>
  <r>
    <m/>
    <s v="Остале услуге"/>
    <x v="0"/>
    <x v="0"/>
    <n v="0"/>
    <n v="0"/>
    <n v="12479"/>
    <n v="12479"/>
    <n v="12479"/>
    <n v="12479"/>
  </r>
  <r>
    <m/>
    <m/>
    <x v="368"/>
    <x v="471"/>
    <m/>
    <m/>
    <m/>
    <m/>
    <n v="0"/>
    <n v="0"/>
  </r>
  <r>
    <m/>
    <m/>
    <x v="215"/>
    <x v="424"/>
    <m/>
    <m/>
    <n v="1"/>
    <n v="1"/>
    <n v="1"/>
    <n v="1"/>
  </r>
  <r>
    <m/>
    <m/>
    <x v="201"/>
    <x v="223"/>
    <m/>
    <m/>
    <m/>
    <m/>
    <n v="0"/>
    <n v="0"/>
  </r>
  <r>
    <m/>
    <m/>
    <x v="369"/>
    <x v="472"/>
    <m/>
    <m/>
    <n v="281"/>
    <n v="281"/>
    <n v="281"/>
    <n v="281"/>
  </r>
  <r>
    <m/>
    <m/>
    <x v="10"/>
    <x v="473"/>
    <m/>
    <m/>
    <n v="88"/>
    <n v="88"/>
    <n v="88"/>
    <n v="88"/>
  </r>
  <r>
    <m/>
    <m/>
    <x v="121"/>
    <x v="121"/>
    <m/>
    <m/>
    <n v="455"/>
    <n v="455"/>
    <n v="455"/>
    <n v="455"/>
  </r>
  <r>
    <m/>
    <m/>
    <x v="210"/>
    <x v="341"/>
    <m/>
    <m/>
    <n v="2"/>
    <n v="2"/>
    <n v="2"/>
    <n v="2"/>
  </r>
  <r>
    <m/>
    <m/>
    <x v="370"/>
    <x v="474"/>
    <m/>
    <m/>
    <n v="56"/>
    <n v="56"/>
    <n v="56"/>
    <n v="56"/>
  </r>
  <r>
    <m/>
    <m/>
    <x v="188"/>
    <x v="475"/>
    <m/>
    <m/>
    <n v="81"/>
    <n v="81"/>
    <n v="81"/>
    <n v="81"/>
  </r>
  <r>
    <m/>
    <m/>
    <x v="371"/>
    <x v="476"/>
    <m/>
    <m/>
    <n v="1871"/>
    <n v="1871"/>
    <n v="1871"/>
    <n v="1871"/>
  </r>
  <r>
    <m/>
    <m/>
    <x v="372"/>
    <x v="477"/>
    <m/>
    <m/>
    <n v="463"/>
    <n v="463"/>
    <n v="463"/>
    <n v="463"/>
  </r>
  <r>
    <m/>
    <m/>
    <x v="373"/>
    <x v="478"/>
    <m/>
    <m/>
    <n v="62"/>
    <n v="62"/>
    <n v="62"/>
    <n v="62"/>
  </r>
  <r>
    <m/>
    <m/>
    <x v="300"/>
    <x v="350"/>
    <m/>
    <m/>
    <m/>
    <m/>
    <n v="0"/>
    <n v="0"/>
  </r>
  <r>
    <m/>
    <m/>
    <x v="374"/>
    <x v="479"/>
    <m/>
    <m/>
    <m/>
    <m/>
    <n v="0"/>
    <n v="0"/>
  </r>
  <r>
    <m/>
    <m/>
    <x v="301"/>
    <x v="351"/>
    <m/>
    <m/>
    <n v="12"/>
    <n v="12"/>
    <n v="12"/>
    <n v="12"/>
  </r>
  <r>
    <m/>
    <m/>
    <x v="375"/>
    <x v="480"/>
    <m/>
    <m/>
    <m/>
    <m/>
    <n v="0"/>
    <n v="0"/>
  </r>
  <r>
    <m/>
    <m/>
    <x v="376"/>
    <x v="481"/>
    <m/>
    <m/>
    <n v="2313"/>
    <n v="2313"/>
    <n v="2313"/>
    <n v="2313"/>
  </r>
  <r>
    <m/>
    <m/>
    <x v="307"/>
    <x v="482"/>
    <m/>
    <m/>
    <n v="2"/>
    <n v="2"/>
    <n v="2"/>
    <n v="2"/>
  </r>
  <r>
    <m/>
    <m/>
    <x v="377"/>
    <x v="483"/>
    <m/>
    <m/>
    <n v="3"/>
    <n v="3"/>
    <n v="3"/>
    <n v="3"/>
  </r>
  <r>
    <m/>
    <m/>
    <x v="224"/>
    <x v="484"/>
    <m/>
    <m/>
    <m/>
    <m/>
    <n v="0"/>
    <n v="0"/>
  </r>
  <r>
    <m/>
    <m/>
    <x v="378"/>
    <x v="485"/>
    <m/>
    <m/>
    <n v="445"/>
    <n v="445"/>
    <n v="445"/>
    <n v="445"/>
  </r>
  <r>
    <m/>
    <m/>
    <x v="379"/>
    <x v="486"/>
    <m/>
    <m/>
    <n v="457"/>
    <n v="457"/>
    <n v="457"/>
    <n v="457"/>
  </r>
  <r>
    <m/>
    <m/>
    <x v="174"/>
    <x v="185"/>
    <m/>
    <m/>
    <m/>
    <m/>
    <n v="0"/>
    <n v="0"/>
  </r>
  <r>
    <m/>
    <m/>
    <x v="380"/>
    <x v="487"/>
    <m/>
    <m/>
    <m/>
    <m/>
    <n v="0"/>
    <n v="0"/>
  </r>
  <r>
    <m/>
    <m/>
    <x v="16"/>
    <x v="488"/>
    <m/>
    <m/>
    <n v="456"/>
    <n v="456"/>
    <n v="456"/>
    <n v="456"/>
  </r>
  <r>
    <m/>
    <m/>
    <x v="124"/>
    <x v="357"/>
    <m/>
    <m/>
    <n v="464"/>
    <n v="464"/>
    <n v="464"/>
    <n v="464"/>
  </r>
  <r>
    <m/>
    <m/>
    <x v="3"/>
    <x v="3"/>
    <m/>
    <m/>
    <n v="1987"/>
    <n v="1987"/>
    <n v="1987"/>
    <n v="1987"/>
  </r>
  <r>
    <m/>
    <m/>
    <x v="125"/>
    <x v="126"/>
    <m/>
    <m/>
    <n v="95"/>
    <n v="95"/>
    <n v="95"/>
    <n v="95"/>
  </r>
  <r>
    <m/>
    <m/>
    <x v="126"/>
    <x v="127"/>
    <m/>
    <m/>
    <n v="90"/>
    <n v="90"/>
    <n v="90"/>
    <n v="90"/>
  </r>
  <r>
    <m/>
    <m/>
    <x v="4"/>
    <x v="4"/>
    <m/>
    <m/>
    <m/>
    <m/>
    <n v="0"/>
    <n v="0"/>
  </r>
  <r>
    <m/>
    <m/>
    <x v="13"/>
    <x v="128"/>
    <m/>
    <m/>
    <n v="5"/>
    <n v="5"/>
    <n v="5"/>
    <n v="5"/>
  </r>
  <r>
    <m/>
    <m/>
    <x v="198"/>
    <x v="489"/>
    <m/>
    <m/>
    <n v="5"/>
    <n v="5"/>
    <n v="5"/>
    <n v="5"/>
  </r>
  <r>
    <m/>
    <m/>
    <x v="5"/>
    <x v="490"/>
    <m/>
    <m/>
    <n v="2"/>
    <n v="2"/>
    <n v="2"/>
    <n v="2"/>
  </r>
  <r>
    <m/>
    <m/>
    <x v="127"/>
    <x v="491"/>
    <m/>
    <m/>
    <n v="71"/>
    <n v="71"/>
    <n v="71"/>
    <n v="71"/>
  </r>
  <r>
    <m/>
    <m/>
    <x v="381"/>
    <x v="492"/>
    <m/>
    <m/>
    <m/>
    <m/>
    <n v="0"/>
    <n v="0"/>
  </r>
  <r>
    <m/>
    <m/>
    <x v="240"/>
    <x v="284"/>
    <m/>
    <m/>
    <m/>
    <m/>
    <n v="0"/>
    <n v="0"/>
  </r>
  <r>
    <m/>
    <m/>
    <x v="382"/>
    <x v="493"/>
    <m/>
    <m/>
    <m/>
    <m/>
    <n v="0"/>
    <n v="0"/>
  </r>
  <r>
    <m/>
    <m/>
    <x v="192"/>
    <x v="494"/>
    <m/>
    <m/>
    <n v="1"/>
    <n v="1"/>
    <n v="1"/>
    <n v="1"/>
  </r>
  <r>
    <m/>
    <m/>
    <x v="8"/>
    <x v="495"/>
    <m/>
    <m/>
    <n v="434"/>
    <n v="434"/>
    <n v="434"/>
    <n v="434"/>
  </r>
  <r>
    <m/>
    <m/>
    <x v="189"/>
    <x v="239"/>
    <m/>
    <m/>
    <n v="124"/>
    <n v="124"/>
    <n v="124"/>
    <n v="124"/>
  </r>
  <r>
    <m/>
    <m/>
    <x v="383"/>
    <x v="496"/>
    <m/>
    <m/>
    <m/>
    <m/>
    <n v="0"/>
    <n v="0"/>
  </r>
  <r>
    <m/>
    <m/>
    <x v="228"/>
    <x v="270"/>
    <m/>
    <m/>
    <n v="1559"/>
    <n v="1559"/>
    <n v="1559"/>
    <n v="1559"/>
  </r>
  <r>
    <m/>
    <m/>
    <x v="175"/>
    <x v="177"/>
    <m/>
    <m/>
    <n v="1"/>
    <n v="1"/>
    <n v="1"/>
    <n v="1"/>
  </r>
  <r>
    <m/>
    <m/>
    <x v="11"/>
    <x v="497"/>
    <m/>
    <m/>
    <m/>
    <m/>
    <n v="0"/>
    <n v="0"/>
  </r>
  <r>
    <m/>
    <m/>
    <x v="384"/>
    <x v="498"/>
    <m/>
    <m/>
    <m/>
    <m/>
    <n v="0"/>
    <n v="0"/>
  </r>
  <r>
    <m/>
    <m/>
    <x v="305"/>
    <x v="499"/>
    <m/>
    <m/>
    <m/>
    <m/>
    <n v="0"/>
    <n v="0"/>
  </r>
  <r>
    <m/>
    <m/>
    <x v="300"/>
    <x v="350"/>
    <m/>
    <m/>
    <n v="295"/>
    <n v="295"/>
    <n v="295"/>
    <n v="295"/>
  </r>
  <r>
    <m/>
    <m/>
    <x v="385"/>
    <x v="500"/>
    <m/>
    <m/>
    <n v="294"/>
    <n v="294"/>
    <n v="294"/>
    <n v="294"/>
  </r>
  <r>
    <m/>
    <m/>
    <x v="121"/>
    <x v="355"/>
    <m/>
    <m/>
    <m/>
    <m/>
    <n v="0"/>
    <n v="0"/>
  </r>
  <r>
    <m/>
    <m/>
    <x v="135"/>
    <x v="139"/>
    <m/>
    <m/>
    <n v="2"/>
    <n v="2"/>
    <n v="2"/>
    <n v="2"/>
  </r>
  <r>
    <m/>
    <m/>
    <x v="386"/>
    <x v="501"/>
    <m/>
    <m/>
    <n v="1"/>
    <n v="1"/>
    <n v="1"/>
    <n v="1"/>
  </r>
  <r>
    <m/>
    <m/>
    <x v="329"/>
    <x v="502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s v="Одељење неурологије"/>
    <s v="Специјалистички прегледи"/>
    <x v="0"/>
    <x v="0"/>
    <m/>
    <m/>
    <m/>
    <m/>
    <m/>
    <m/>
  </r>
  <r>
    <m/>
    <s v="Сви прегледи укупно"/>
    <x v="0"/>
    <x v="0"/>
    <n v="5289"/>
    <n v="5289"/>
    <n v="0"/>
    <n v="0"/>
    <n v="5289"/>
    <n v="5289"/>
  </r>
  <r>
    <m/>
    <m/>
    <x v="1"/>
    <x v="1"/>
    <n v="3043"/>
    <n v="3043"/>
    <m/>
    <m/>
    <n v="3043"/>
    <n v="3043"/>
  </r>
  <r>
    <m/>
    <m/>
    <x v="2"/>
    <x v="2"/>
    <n v="2246"/>
    <n v="2246"/>
    <m/>
    <m/>
    <n v="2246"/>
    <n v="2246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1321"/>
    <n v="1321"/>
    <n v="43793"/>
    <n v="43793"/>
    <n v="45114"/>
    <n v="45114"/>
  </r>
  <r>
    <m/>
    <s v="Операције"/>
    <x v="0"/>
    <x v="0"/>
    <m/>
    <m/>
    <m/>
    <m/>
    <m/>
    <m/>
  </r>
  <r>
    <m/>
    <s v="Остале услуге"/>
    <x v="0"/>
    <x v="0"/>
    <n v="1321"/>
    <n v="1321"/>
    <n v="43793"/>
    <n v="43793"/>
    <n v="45114"/>
    <n v="45114"/>
  </r>
  <r>
    <m/>
    <m/>
    <x v="387"/>
    <x v="503"/>
    <m/>
    <m/>
    <m/>
    <m/>
    <n v="0"/>
    <n v="0"/>
  </r>
  <r>
    <m/>
    <m/>
    <x v="318"/>
    <x v="504"/>
    <m/>
    <m/>
    <n v="9"/>
    <n v="9"/>
    <n v="9"/>
    <n v="9"/>
  </r>
  <r>
    <m/>
    <m/>
    <x v="166"/>
    <x v="174"/>
    <m/>
    <m/>
    <n v="18"/>
    <n v="18"/>
    <n v="18"/>
    <n v="18"/>
  </r>
  <r>
    <m/>
    <m/>
    <x v="177"/>
    <x v="187"/>
    <m/>
    <m/>
    <m/>
    <m/>
    <n v="0"/>
    <n v="0"/>
  </r>
  <r>
    <m/>
    <m/>
    <x v="178"/>
    <x v="188"/>
    <m/>
    <m/>
    <m/>
    <m/>
    <n v="0"/>
    <n v="0"/>
  </r>
  <r>
    <m/>
    <m/>
    <x v="167"/>
    <x v="505"/>
    <m/>
    <m/>
    <n v="4"/>
    <n v="4"/>
    <n v="4"/>
    <n v="4"/>
  </r>
  <r>
    <m/>
    <m/>
    <x v="388"/>
    <x v="506"/>
    <m/>
    <m/>
    <m/>
    <m/>
    <n v="0"/>
    <n v="0"/>
  </r>
  <r>
    <m/>
    <m/>
    <x v="179"/>
    <x v="191"/>
    <m/>
    <m/>
    <n v="9"/>
    <n v="9"/>
    <n v="9"/>
    <n v="9"/>
  </r>
  <r>
    <m/>
    <m/>
    <x v="14"/>
    <x v="363"/>
    <n v="73"/>
    <n v="73"/>
    <n v="224"/>
    <n v="224"/>
    <n v="297"/>
    <n v="297"/>
  </r>
  <r>
    <m/>
    <m/>
    <x v="201"/>
    <x v="223"/>
    <n v="3"/>
    <n v="3"/>
    <n v="4"/>
    <n v="4"/>
    <n v="7"/>
    <n v="7"/>
  </r>
  <r>
    <m/>
    <m/>
    <x v="389"/>
    <x v="507"/>
    <m/>
    <m/>
    <m/>
    <m/>
    <n v="0"/>
    <n v="0"/>
  </r>
  <r>
    <m/>
    <m/>
    <x v="390"/>
    <x v="508"/>
    <m/>
    <m/>
    <m/>
    <m/>
    <n v="0"/>
    <n v="0"/>
  </r>
  <r>
    <m/>
    <m/>
    <x v="391"/>
    <x v="509"/>
    <m/>
    <m/>
    <m/>
    <m/>
    <n v="0"/>
    <n v="0"/>
  </r>
  <r>
    <m/>
    <m/>
    <x v="392"/>
    <x v="510"/>
    <m/>
    <m/>
    <m/>
    <m/>
    <n v="0"/>
    <n v="0"/>
  </r>
  <r>
    <m/>
    <m/>
    <x v="393"/>
    <x v="511"/>
    <m/>
    <m/>
    <m/>
    <m/>
    <n v="0"/>
    <n v="0"/>
  </r>
  <r>
    <m/>
    <m/>
    <x v="394"/>
    <x v="512"/>
    <m/>
    <m/>
    <m/>
    <m/>
    <n v="0"/>
    <n v="0"/>
  </r>
  <r>
    <m/>
    <m/>
    <x v="395"/>
    <x v="513"/>
    <m/>
    <m/>
    <m/>
    <m/>
    <n v="0"/>
    <n v="0"/>
  </r>
  <r>
    <m/>
    <m/>
    <x v="396"/>
    <x v="514"/>
    <m/>
    <m/>
    <m/>
    <m/>
    <n v="0"/>
    <n v="0"/>
  </r>
  <r>
    <m/>
    <m/>
    <x v="397"/>
    <x v="515"/>
    <m/>
    <m/>
    <m/>
    <m/>
    <n v="0"/>
    <n v="0"/>
  </r>
  <r>
    <m/>
    <m/>
    <x v="16"/>
    <x v="488"/>
    <m/>
    <m/>
    <n v="4"/>
    <n v="4"/>
    <n v="4"/>
    <n v="4"/>
  </r>
  <r>
    <m/>
    <m/>
    <x v="121"/>
    <x v="355"/>
    <m/>
    <m/>
    <n v="5"/>
    <n v="5"/>
    <n v="5"/>
    <n v="5"/>
  </r>
  <r>
    <m/>
    <m/>
    <x v="398"/>
    <x v="516"/>
    <m/>
    <m/>
    <m/>
    <m/>
    <n v="0"/>
    <n v="0"/>
  </r>
  <r>
    <m/>
    <m/>
    <x v="399"/>
    <x v="517"/>
    <m/>
    <m/>
    <m/>
    <m/>
    <n v="0"/>
    <n v="0"/>
  </r>
  <r>
    <m/>
    <m/>
    <x v="400"/>
    <x v="518"/>
    <m/>
    <m/>
    <m/>
    <m/>
    <n v="0"/>
    <n v="0"/>
  </r>
  <r>
    <m/>
    <m/>
    <x v="401"/>
    <x v="519"/>
    <m/>
    <m/>
    <m/>
    <m/>
    <n v="0"/>
    <n v="0"/>
  </r>
  <r>
    <m/>
    <m/>
    <x v="332"/>
    <x v="520"/>
    <m/>
    <m/>
    <m/>
    <m/>
    <n v="0"/>
    <n v="0"/>
  </r>
  <r>
    <m/>
    <m/>
    <x v="304"/>
    <x v="521"/>
    <m/>
    <m/>
    <m/>
    <m/>
    <n v="0"/>
    <n v="0"/>
  </r>
  <r>
    <m/>
    <m/>
    <x v="123"/>
    <x v="124"/>
    <m/>
    <m/>
    <n v="11"/>
    <n v="11"/>
    <n v="11"/>
    <n v="11"/>
  </r>
  <r>
    <m/>
    <m/>
    <x v="229"/>
    <x v="522"/>
    <m/>
    <m/>
    <m/>
    <m/>
    <n v="0"/>
    <n v="0"/>
  </r>
  <r>
    <m/>
    <m/>
    <x v="124"/>
    <x v="357"/>
    <n v="66"/>
    <n v="66"/>
    <n v="202"/>
    <n v="202"/>
    <n v="268"/>
    <n v="268"/>
  </r>
  <r>
    <m/>
    <m/>
    <x v="3"/>
    <x v="523"/>
    <n v="26"/>
    <n v="26"/>
    <n v="3793"/>
    <n v="3793"/>
    <n v="3819"/>
    <n v="3819"/>
  </r>
  <r>
    <m/>
    <m/>
    <x v="139"/>
    <x v="145"/>
    <n v="84"/>
    <n v="84"/>
    <n v="1196"/>
    <n v="1196"/>
    <n v="1280"/>
    <n v="1280"/>
  </r>
  <r>
    <m/>
    <m/>
    <x v="125"/>
    <x v="126"/>
    <n v="269"/>
    <n v="269"/>
    <n v="4458"/>
    <n v="4458"/>
    <n v="4727"/>
    <n v="4727"/>
  </r>
  <r>
    <m/>
    <m/>
    <x v="126"/>
    <x v="127"/>
    <n v="416"/>
    <n v="416"/>
    <n v="7098"/>
    <n v="7098"/>
    <n v="7514"/>
    <n v="7514"/>
  </r>
  <r>
    <m/>
    <m/>
    <x v="4"/>
    <x v="4"/>
    <n v="233"/>
    <n v="233"/>
    <n v="5102"/>
    <n v="5102"/>
    <n v="5335"/>
    <n v="5335"/>
  </r>
  <r>
    <m/>
    <m/>
    <x v="142"/>
    <x v="524"/>
    <n v="3"/>
    <n v="3"/>
    <n v="550"/>
    <n v="550"/>
    <n v="553"/>
    <n v="553"/>
  </r>
  <r>
    <m/>
    <m/>
    <x v="11"/>
    <x v="525"/>
    <m/>
    <m/>
    <n v="10"/>
    <n v="10"/>
    <n v="10"/>
    <n v="10"/>
  </r>
  <r>
    <m/>
    <m/>
    <x v="127"/>
    <x v="129"/>
    <n v="7"/>
    <n v="7"/>
    <n v="764"/>
    <n v="764"/>
    <n v="771"/>
    <n v="771"/>
  </r>
  <r>
    <m/>
    <m/>
    <x v="328"/>
    <x v="526"/>
    <m/>
    <m/>
    <n v="9"/>
    <n v="9"/>
    <n v="9"/>
    <n v="9"/>
  </r>
  <r>
    <m/>
    <m/>
    <x v="128"/>
    <x v="130"/>
    <n v="7"/>
    <n v="7"/>
    <n v="1085"/>
    <n v="1085"/>
    <n v="1092"/>
    <n v="1092"/>
  </r>
  <r>
    <m/>
    <m/>
    <x v="193"/>
    <x v="527"/>
    <n v="4"/>
    <n v="4"/>
    <n v="8"/>
    <n v="8"/>
    <n v="12"/>
    <n v="12"/>
  </r>
  <r>
    <m/>
    <m/>
    <x v="305"/>
    <x v="528"/>
    <m/>
    <m/>
    <n v="6"/>
    <n v="6"/>
    <n v="6"/>
    <n v="6"/>
  </r>
  <r>
    <m/>
    <m/>
    <x v="189"/>
    <x v="529"/>
    <n v="1"/>
    <n v="1"/>
    <n v="12"/>
    <n v="12"/>
    <n v="13"/>
    <n v="13"/>
  </r>
  <r>
    <m/>
    <m/>
    <x v="107"/>
    <x v="105"/>
    <m/>
    <m/>
    <n v="146"/>
    <n v="146"/>
    <n v="146"/>
    <n v="146"/>
  </r>
  <r>
    <m/>
    <m/>
    <x v="148"/>
    <x v="156"/>
    <m/>
    <m/>
    <n v="5322"/>
    <n v="5322"/>
    <n v="5322"/>
    <n v="5322"/>
  </r>
  <r>
    <m/>
    <m/>
    <x v="223"/>
    <x v="264"/>
    <m/>
    <m/>
    <n v="29"/>
    <n v="29"/>
    <n v="29"/>
    <n v="29"/>
  </r>
  <r>
    <m/>
    <m/>
    <x v="132"/>
    <x v="135"/>
    <m/>
    <m/>
    <n v="19"/>
    <n v="19"/>
    <n v="19"/>
    <n v="19"/>
  </r>
  <r>
    <m/>
    <m/>
    <x v="10"/>
    <x v="136"/>
    <n v="1"/>
    <n v="1"/>
    <n v="98"/>
    <n v="98"/>
    <n v="99"/>
    <n v="99"/>
  </r>
  <r>
    <m/>
    <m/>
    <x v="6"/>
    <x v="6"/>
    <m/>
    <m/>
    <n v="12"/>
    <n v="12"/>
    <n v="12"/>
    <n v="12"/>
  </r>
  <r>
    <m/>
    <m/>
    <x v="7"/>
    <x v="530"/>
    <m/>
    <m/>
    <n v="311"/>
    <n v="311"/>
    <n v="311"/>
    <n v="311"/>
  </r>
  <r>
    <m/>
    <m/>
    <x v="135"/>
    <x v="139"/>
    <m/>
    <m/>
    <n v="3"/>
    <n v="3"/>
    <n v="3"/>
    <n v="3"/>
  </r>
  <r>
    <m/>
    <m/>
    <x v="192"/>
    <x v="210"/>
    <m/>
    <m/>
    <n v="1"/>
    <n v="1"/>
    <n v="1"/>
    <n v="1"/>
  </r>
  <r>
    <m/>
    <m/>
    <x v="176"/>
    <x v="531"/>
    <m/>
    <m/>
    <n v="151"/>
    <n v="151"/>
    <n v="151"/>
    <n v="151"/>
  </r>
  <r>
    <m/>
    <m/>
    <x v="303"/>
    <x v="532"/>
    <m/>
    <m/>
    <m/>
    <m/>
    <n v="0"/>
    <n v="0"/>
  </r>
  <r>
    <m/>
    <m/>
    <x v="150"/>
    <x v="158"/>
    <m/>
    <m/>
    <n v="2"/>
    <n v="2"/>
    <n v="2"/>
    <n v="2"/>
  </r>
  <r>
    <m/>
    <m/>
    <x v="137"/>
    <x v="533"/>
    <n v="3"/>
    <n v="3"/>
    <n v="162"/>
    <n v="162"/>
    <n v="165"/>
    <n v="165"/>
  </r>
  <r>
    <m/>
    <m/>
    <x v="18"/>
    <x v="534"/>
    <m/>
    <m/>
    <n v="2"/>
    <n v="2"/>
    <n v="2"/>
    <n v="2"/>
  </r>
  <r>
    <m/>
    <m/>
    <x v="140"/>
    <x v="535"/>
    <n v="1"/>
    <n v="1"/>
    <n v="583"/>
    <n v="583"/>
    <n v="584"/>
    <n v="584"/>
  </r>
  <r>
    <m/>
    <m/>
    <x v="19"/>
    <x v="536"/>
    <n v="49"/>
    <n v="49"/>
    <n v="4367"/>
    <n v="4367"/>
    <n v="4416"/>
    <n v="4416"/>
  </r>
  <r>
    <m/>
    <m/>
    <x v="9"/>
    <x v="374"/>
    <n v="2"/>
    <n v="2"/>
    <n v="90"/>
    <n v="90"/>
    <n v="92"/>
    <n v="92"/>
  </r>
  <r>
    <m/>
    <m/>
    <x v="13"/>
    <x v="537"/>
    <n v="1"/>
    <n v="1"/>
    <n v="309"/>
    <n v="309"/>
    <n v="310"/>
    <n v="310"/>
  </r>
  <r>
    <m/>
    <m/>
    <x v="143"/>
    <x v="538"/>
    <m/>
    <m/>
    <n v="11"/>
    <n v="11"/>
    <n v="11"/>
    <n v="11"/>
  </r>
  <r>
    <m/>
    <m/>
    <x v="169"/>
    <x v="539"/>
    <n v="2"/>
    <n v="2"/>
    <n v="718"/>
    <n v="718"/>
    <n v="720"/>
    <n v="720"/>
  </r>
  <r>
    <m/>
    <m/>
    <x v="175"/>
    <x v="540"/>
    <m/>
    <m/>
    <n v="187"/>
    <n v="187"/>
    <n v="187"/>
    <n v="187"/>
  </r>
  <r>
    <m/>
    <m/>
    <x v="5"/>
    <x v="541"/>
    <n v="69"/>
    <n v="69"/>
    <n v="6453"/>
    <n v="6453"/>
    <n v="6522"/>
    <n v="6522"/>
  </r>
  <r>
    <m/>
    <m/>
    <x v="208"/>
    <x v="542"/>
    <m/>
    <m/>
    <n v="5"/>
    <n v="5"/>
    <n v="5"/>
    <n v="5"/>
  </r>
  <r>
    <m/>
    <m/>
    <x v="209"/>
    <x v="543"/>
    <m/>
    <m/>
    <m/>
    <m/>
    <n v="0"/>
    <n v="0"/>
  </r>
  <r>
    <m/>
    <m/>
    <x v="8"/>
    <x v="376"/>
    <n v="1"/>
    <n v="1"/>
    <n v="197"/>
    <n v="197"/>
    <n v="198"/>
    <n v="198"/>
  </r>
  <r>
    <m/>
    <m/>
    <x v="402"/>
    <x v="544"/>
    <m/>
    <m/>
    <m/>
    <m/>
    <n v="0"/>
    <n v="0"/>
  </r>
  <r>
    <m/>
    <m/>
    <x v="165"/>
    <x v="269"/>
    <m/>
    <m/>
    <n v="9"/>
    <n v="9"/>
    <n v="9"/>
    <n v="9"/>
  </r>
  <r>
    <m/>
    <m/>
    <x v="403"/>
    <x v="545"/>
    <m/>
    <m/>
    <m/>
    <m/>
    <n v="0"/>
    <n v="0"/>
  </r>
  <r>
    <m/>
    <m/>
    <x v="404"/>
    <x v="546"/>
    <m/>
    <m/>
    <m/>
    <m/>
    <n v="0"/>
    <n v="0"/>
  </r>
  <r>
    <m/>
    <m/>
    <x v="405"/>
    <x v="547"/>
    <m/>
    <m/>
    <m/>
    <m/>
    <n v="0"/>
    <n v="0"/>
  </r>
  <r>
    <m/>
    <m/>
    <x v="55"/>
    <x v="548"/>
    <m/>
    <m/>
    <m/>
    <m/>
    <n v="0"/>
    <n v="0"/>
  </r>
  <r>
    <m/>
    <m/>
    <x v="406"/>
    <x v="549"/>
    <m/>
    <m/>
    <m/>
    <m/>
    <n v="0"/>
    <n v="0"/>
  </r>
  <r>
    <m/>
    <m/>
    <x v="407"/>
    <x v="550"/>
    <m/>
    <m/>
    <m/>
    <m/>
    <n v="0"/>
    <n v="0"/>
  </r>
  <r>
    <m/>
    <m/>
    <x v="408"/>
    <x v="551"/>
    <m/>
    <m/>
    <m/>
    <m/>
    <n v="0"/>
    <n v="0"/>
  </r>
  <r>
    <m/>
    <m/>
    <x v="409"/>
    <x v="552"/>
    <m/>
    <m/>
    <m/>
    <m/>
    <n v="0"/>
    <n v="0"/>
  </r>
  <r>
    <m/>
    <m/>
    <x v="410"/>
    <x v="553"/>
    <m/>
    <m/>
    <m/>
    <m/>
    <n v="0"/>
    <n v="0"/>
  </r>
  <r>
    <m/>
    <m/>
    <x v="411"/>
    <x v="554"/>
    <m/>
    <m/>
    <m/>
    <m/>
    <n v="0"/>
    <n v="0"/>
  </r>
  <r>
    <m/>
    <m/>
    <x v="412"/>
    <x v="555"/>
    <m/>
    <m/>
    <m/>
    <m/>
    <n v="0"/>
    <n v="0"/>
  </r>
  <r>
    <m/>
    <m/>
    <x v="413"/>
    <x v="556"/>
    <m/>
    <m/>
    <m/>
    <m/>
    <n v="0"/>
    <n v="0"/>
  </r>
  <r>
    <m/>
    <m/>
    <x v="107"/>
    <x v="105"/>
    <m/>
    <m/>
    <m/>
    <m/>
    <n v="0"/>
    <n v="0"/>
  </r>
  <r>
    <m/>
    <m/>
    <x v="163"/>
    <x v="189"/>
    <m/>
    <m/>
    <n v="9"/>
    <n v="9"/>
    <n v="9"/>
    <n v="9"/>
  </r>
  <r>
    <m/>
    <m/>
    <x v="319"/>
    <x v="557"/>
    <m/>
    <m/>
    <n v="7"/>
    <n v="7"/>
    <n v="7"/>
    <n v="7"/>
  </r>
  <r>
    <m/>
    <m/>
    <x v="327"/>
    <x v="411"/>
    <m/>
    <m/>
    <n v="2"/>
    <n v="2"/>
    <n v="2"/>
    <n v="2"/>
  </r>
  <r>
    <m/>
    <m/>
    <x v="414"/>
    <x v="558"/>
    <m/>
    <m/>
    <n v="1"/>
    <n v="1"/>
    <n v="1"/>
    <n v="1"/>
  </r>
  <r>
    <m/>
    <m/>
    <x v="210"/>
    <x v="250"/>
    <m/>
    <m/>
    <n v="6"/>
    <n v="6"/>
    <n v="6"/>
    <n v="6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m/>
    <x v="0"/>
    <x v="0"/>
    <m/>
    <m/>
    <m/>
    <m/>
    <m/>
    <m/>
  </r>
  <r>
    <s v="Одељење офтамологије"/>
    <s v="Специјалистички прегледи"/>
    <x v="0"/>
    <x v="0"/>
    <m/>
    <m/>
    <m/>
    <m/>
    <m/>
    <m/>
  </r>
  <r>
    <m/>
    <s v="Сви прегледи укупно"/>
    <x v="0"/>
    <x v="0"/>
    <n v="6912"/>
    <n v="6912"/>
    <n v="0"/>
    <n v="0"/>
    <n v="6912"/>
    <n v="6912"/>
  </r>
  <r>
    <m/>
    <m/>
    <x v="1"/>
    <x v="1"/>
    <n v="4774"/>
    <n v="4774"/>
    <m/>
    <m/>
    <n v="4774"/>
    <n v="4774"/>
  </r>
  <r>
    <m/>
    <m/>
    <x v="2"/>
    <x v="2"/>
    <n v="2138"/>
    <n v="2138"/>
    <m/>
    <m/>
    <n v="2138"/>
    <n v="2138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39949"/>
    <n v="39852"/>
    <n v="6810"/>
    <n v="6809"/>
    <n v="46759"/>
    <n v="46661"/>
  </r>
  <r>
    <m/>
    <s v="Операције"/>
    <x v="0"/>
    <x v="0"/>
    <n v="55"/>
    <n v="55"/>
    <n v="68"/>
    <n v="68"/>
    <n v="123"/>
    <n v="123"/>
  </r>
  <r>
    <m/>
    <m/>
    <x v="415"/>
    <x v="559"/>
    <n v="6"/>
    <n v="6"/>
    <n v="1"/>
    <n v="1"/>
    <n v="7"/>
    <n v="7"/>
  </r>
  <r>
    <m/>
    <m/>
    <x v="416"/>
    <x v="560"/>
    <n v="31"/>
    <n v="31"/>
    <n v="11"/>
    <n v="11"/>
    <n v="42"/>
    <n v="42"/>
  </r>
  <r>
    <m/>
    <m/>
    <x v="417"/>
    <x v="561"/>
    <n v="8"/>
    <n v="8"/>
    <m/>
    <m/>
    <n v="8"/>
    <n v="8"/>
  </r>
  <r>
    <m/>
    <m/>
    <x v="418"/>
    <x v="562"/>
    <m/>
    <m/>
    <m/>
    <m/>
    <n v="0"/>
    <n v="0"/>
  </r>
  <r>
    <m/>
    <m/>
    <x v="419"/>
    <x v="563"/>
    <m/>
    <m/>
    <n v="11"/>
    <n v="11"/>
    <n v="11"/>
    <n v="11"/>
  </r>
  <r>
    <m/>
    <m/>
    <x v="420"/>
    <x v="564"/>
    <m/>
    <m/>
    <n v="34"/>
    <n v="34"/>
    <n v="34"/>
    <n v="34"/>
  </r>
  <r>
    <m/>
    <m/>
    <x v="421"/>
    <x v="565"/>
    <n v="1"/>
    <n v="1"/>
    <m/>
    <m/>
    <n v="1"/>
    <n v="1"/>
  </r>
  <r>
    <m/>
    <m/>
    <x v="422"/>
    <x v="566"/>
    <n v="1"/>
    <n v="1"/>
    <m/>
    <m/>
    <n v="1"/>
    <n v="1"/>
  </r>
  <r>
    <m/>
    <m/>
    <x v="423"/>
    <x v="567"/>
    <n v="3"/>
    <n v="3"/>
    <m/>
    <m/>
    <n v="3"/>
    <n v="3"/>
  </r>
  <r>
    <m/>
    <m/>
    <x v="424"/>
    <x v="568"/>
    <m/>
    <m/>
    <n v="1"/>
    <n v="1"/>
    <n v="1"/>
    <n v="1"/>
  </r>
  <r>
    <m/>
    <m/>
    <x v="425"/>
    <x v="569"/>
    <n v="3"/>
    <n v="3"/>
    <n v="2"/>
    <n v="2"/>
    <n v="5"/>
    <n v="5"/>
  </r>
  <r>
    <m/>
    <m/>
    <x v="426"/>
    <x v="570"/>
    <m/>
    <m/>
    <m/>
    <m/>
    <n v="0"/>
    <n v="0"/>
  </r>
  <r>
    <m/>
    <m/>
    <x v="427"/>
    <x v="571"/>
    <m/>
    <m/>
    <m/>
    <m/>
    <n v="0"/>
    <n v="0"/>
  </r>
  <r>
    <m/>
    <m/>
    <x v="428"/>
    <x v="572"/>
    <m/>
    <m/>
    <m/>
    <m/>
    <n v="0"/>
    <n v="0"/>
  </r>
  <r>
    <m/>
    <m/>
    <x v="429"/>
    <x v="573"/>
    <m/>
    <m/>
    <m/>
    <m/>
    <n v="0"/>
    <n v="0"/>
  </r>
  <r>
    <m/>
    <m/>
    <x v="430"/>
    <x v="574"/>
    <m/>
    <m/>
    <m/>
    <m/>
    <n v="0"/>
    <n v="0"/>
  </r>
  <r>
    <m/>
    <m/>
    <x v="431"/>
    <x v="575"/>
    <m/>
    <m/>
    <m/>
    <m/>
    <n v="0"/>
    <n v="0"/>
  </r>
  <r>
    <m/>
    <m/>
    <x v="432"/>
    <x v="576"/>
    <m/>
    <m/>
    <m/>
    <m/>
    <n v="0"/>
    <n v="0"/>
  </r>
  <r>
    <m/>
    <m/>
    <x v="432"/>
    <x v="577"/>
    <m/>
    <m/>
    <m/>
    <m/>
    <n v="0"/>
    <n v="0"/>
  </r>
  <r>
    <m/>
    <m/>
    <x v="433"/>
    <x v="578"/>
    <n v="1"/>
    <n v="1"/>
    <m/>
    <m/>
    <n v="1"/>
    <n v="1"/>
  </r>
  <r>
    <m/>
    <m/>
    <x v="434"/>
    <x v="579"/>
    <m/>
    <m/>
    <n v="5"/>
    <n v="5"/>
    <n v="5"/>
    <n v="5"/>
  </r>
  <r>
    <m/>
    <m/>
    <x v="435"/>
    <x v="580"/>
    <m/>
    <m/>
    <m/>
    <m/>
    <n v="0"/>
    <n v="0"/>
  </r>
  <r>
    <m/>
    <m/>
    <x v="436"/>
    <x v="581"/>
    <m/>
    <m/>
    <m/>
    <m/>
    <n v="0"/>
    <n v="0"/>
  </r>
  <r>
    <m/>
    <m/>
    <x v="437"/>
    <x v="582"/>
    <n v="1"/>
    <n v="1"/>
    <n v="1"/>
    <n v="1"/>
    <n v="2"/>
    <n v="2"/>
  </r>
  <r>
    <m/>
    <m/>
    <x v="438"/>
    <x v="583"/>
    <m/>
    <m/>
    <m/>
    <m/>
    <n v="0"/>
    <n v="0"/>
  </r>
  <r>
    <m/>
    <m/>
    <x v="439"/>
    <x v="584"/>
    <m/>
    <m/>
    <m/>
    <m/>
    <n v="0"/>
    <n v="0"/>
  </r>
  <r>
    <m/>
    <m/>
    <x v="440"/>
    <x v="585"/>
    <m/>
    <m/>
    <m/>
    <m/>
    <n v="0"/>
    <n v="0"/>
  </r>
  <r>
    <m/>
    <m/>
    <x v="441"/>
    <x v="586"/>
    <m/>
    <m/>
    <m/>
    <m/>
    <n v="0"/>
    <n v="0"/>
  </r>
  <r>
    <m/>
    <m/>
    <x v="442"/>
    <x v="587"/>
    <m/>
    <m/>
    <n v="1"/>
    <n v="1"/>
    <n v="1"/>
    <n v="1"/>
  </r>
  <r>
    <m/>
    <m/>
    <x v="443"/>
    <x v="588"/>
    <m/>
    <m/>
    <n v="1"/>
    <n v="1"/>
    <n v="1"/>
    <n v="1"/>
  </r>
  <r>
    <m/>
    <s v="Остале услуге"/>
    <x v="0"/>
    <x v="0"/>
    <n v="39894"/>
    <n v="39797"/>
    <n v="6742"/>
    <n v="6741"/>
    <n v="46636"/>
    <n v="46538"/>
  </r>
  <r>
    <m/>
    <m/>
    <x v="444"/>
    <x v="589"/>
    <n v="5237"/>
    <n v="5237"/>
    <n v="139"/>
    <n v="139"/>
    <n v="5376"/>
    <n v="5376"/>
  </r>
  <r>
    <m/>
    <m/>
    <x v="438"/>
    <x v="590"/>
    <n v="256"/>
    <n v="256"/>
    <m/>
    <m/>
    <n v="256"/>
    <n v="256"/>
  </r>
  <r>
    <m/>
    <m/>
    <x v="426"/>
    <x v="570"/>
    <n v="29"/>
    <n v="29"/>
    <m/>
    <m/>
    <n v="29"/>
    <n v="29"/>
  </r>
  <r>
    <m/>
    <m/>
    <x v="381"/>
    <x v="492"/>
    <n v="6768"/>
    <n v="6768"/>
    <n v="762"/>
    <n v="762"/>
    <n v="7530"/>
    <n v="7530"/>
  </r>
  <r>
    <m/>
    <m/>
    <x v="445"/>
    <x v="591"/>
    <m/>
    <m/>
    <m/>
    <m/>
    <n v="0"/>
    <n v="0"/>
  </r>
  <r>
    <m/>
    <m/>
    <x v="439"/>
    <x v="584"/>
    <n v="46"/>
    <n v="46"/>
    <m/>
    <m/>
    <n v="46"/>
    <n v="46"/>
  </r>
  <r>
    <m/>
    <m/>
    <x v="446"/>
    <x v="592"/>
    <n v="25"/>
    <n v="25"/>
    <m/>
    <m/>
    <n v="25"/>
    <n v="25"/>
  </r>
  <r>
    <m/>
    <m/>
    <x v="447"/>
    <x v="593"/>
    <m/>
    <m/>
    <m/>
    <m/>
    <n v="0"/>
    <n v="0"/>
  </r>
  <r>
    <m/>
    <m/>
    <x v="448"/>
    <x v="594"/>
    <n v="1"/>
    <n v="1"/>
    <m/>
    <m/>
    <n v="1"/>
    <n v="1"/>
  </r>
  <r>
    <m/>
    <m/>
    <x v="449"/>
    <x v="595"/>
    <m/>
    <m/>
    <m/>
    <m/>
    <n v="0"/>
    <n v="0"/>
  </r>
  <r>
    <m/>
    <m/>
    <x v="450"/>
    <x v="596"/>
    <m/>
    <m/>
    <m/>
    <m/>
    <n v="0"/>
    <n v="0"/>
  </r>
  <r>
    <m/>
    <m/>
    <x v="451"/>
    <x v="597"/>
    <n v="16"/>
    <n v="0"/>
    <m/>
    <m/>
    <n v="16"/>
    <n v="0"/>
  </r>
  <r>
    <m/>
    <m/>
    <x v="452"/>
    <x v="598"/>
    <n v="16"/>
    <n v="0"/>
    <m/>
    <m/>
    <n v="16"/>
    <n v="0"/>
  </r>
  <r>
    <m/>
    <m/>
    <x v="453"/>
    <x v="599"/>
    <n v="16"/>
    <n v="0"/>
    <m/>
    <m/>
    <n v="16"/>
    <n v="0"/>
  </r>
  <r>
    <m/>
    <m/>
    <x v="454"/>
    <x v="600"/>
    <n v="16"/>
    <n v="0"/>
    <m/>
    <m/>
    <n v="16"/>
    <n v="0"/>
  </r>
  <r>
    <m/>
    <m/>
    <x v="455"/>
    <x v="601"/>
    <n v="15"/>
    <n v="0"/>
    <m/>
    <m/>
    <n v="15"/>
    <n v="0"/>
  </r>
  <r>
    <m/>
    <m/>
    <x v="456"/>
    <x v="602"/>
    <n v="16"/>
    <n v="0"/>
    <m/>
    <m/>
    <n v="16"/>
    <n v="0"/>
  </r>
  <r>
    <m/>
    <m/>
    <x v="457"/>
    <x v="603"/>
    <n v="1"/>
    <n v="0"/>
    <m/>
    <m/>
    <n v="1"/>
    <n v="0"/>
  </r>
  <r>
    <m/>
    <m/>
    <x v="458"/>
    <x v="604"/>
    <m/>
    <m/>
    <m/>
    <m/>
    <n v="0"/>
    <n v="0"/>
  </r>
  <r>
    <m/>
    <m/>
    <x v="459"/>
    <x v="605"/>
    <m/>
    <m/>
    <m/>
    <m/>
    <n v="0"/>
    <n v="0"/>
  </r>
  <r>
    <m/>
    <m/>
    <x v="460"/>
    <x v="606"/>
    <n v="521"/>
    <n v="521"/>
    <m/>
    <m/>
    <n v="521"/>
    <n v="521"/>
  </r>
  <r>
    <m/>
    <m/>
    <x v="461"/>
    <x v="607"/>
    <n v="3"/>
    <n v="3"/>
    <m/>
    <m/>
    <n v="3"/>
    <n v="3"/>
  </r>
  <r>
    <m/>
    <m/>
    <x v="462"/>
    <x v="608"/>
    <m/>
    <m/>
    <m/>
    <m/>
    <n v="0"/>
    <n v="0"/>
  </r>
  <r>
    <m/>
    <m/>
    <x v="463"/>
    <x v="609"/>
    <m/>
    <m/>
    <m/>
    <m/>
    <n v="0"/>
    <n v="0"/>
  </r>
  <r>
    <m/>
    <m/>
    <x v="464"/>
    <x v="610"/>
    <m/>
    <m/>
    <m/>
    <m/>
    <n v="0"/>
    <n v="0"/>
  </r>
  <r>
    <m/>
    <m/>
    <x v="465"/>
    <x v="611"/>
    <m/>
    <m/>
    <m/>
    <m/>
    <n v="0"/>
    <n v="0"/>
  </r>
  <r>
    <m/>
    <m/>
    <x v="466"/>
    <x v="612"/>
    <n v="4112"/>
    <n v="4112"/>
    <n v="262"/>
    <n v="262"/>
    <n v="4374"/>
    <n v="4374"/>
  </r>
  <r>
    <m/>
    <m/>
    <x v="377"/>
    <x v="483"/>
    <n v="4030"/>
    <n v="4030"/>
    <n v="1062"/>
    <n v="1062"/>
    <n v="5092"/>
    <n v="5092"/>
  </r>
  <r>
    <m/>
    <m/>
    <x v="467"/>
    <x v="613"/>
    <n v="37"/>
    <n v="37"/>
    <m/>
    <m/>
    <n v="37"/>
    <n v="37"/>
  </r>
  <r>
    <m/>
    <m/>
    <x v="468"/>
    <x v="614"/>
    <n v="6303"/>
    <n v="6303"/>
    <n v="255"/>
    <n v="255"/>
    <n v="6558"/>
    <n v="6558"/>
  </r>
  <r>
    <m/>
    <m/>
    <x v="469"/>
    <x v="615"/>
    <n v="6782"/>
    <n v="6782"/>
    <n v="145"/>
    <n v="145"/>
    <n v="6927"/>
    <n v="6927"/>
  </r>
  <r>
    <m/>
    <m/>
    <x v="470"/>
    <x v="616"/>
    <n v="407"/>
    <n v="407"/>
    <n v="506"/>
    <n v="506"/>
    <n v="913"/>
    <n v="913"/>
  </r>
  <r>
    <m/>
    <m/>
    <x v="8"/>
    <x v="617"/>
    <n v="4894"/>
    <n v="4894"/>
    <n v="1062"/>
    <n v="1062"/>
    <n v="5956"/>
    <n v="5956"/>
  </r>
  <r>
    <m/>
    <m/>
    <x v="471"/>
    <x v="618"/>
    <m/>
    <m/>
    <m/>
    <m/>
    <n v="0"/>
    <n v="0"/>
  </r>
  <r>
    <m/>
    <m/>
    <x v="472"/>
    <x v="619"/>
    <m/>
    <m/>
    <n v="5"/>
    <n v="5"/>
    <n v="5"/>
    <n v="5"/>
  </r>
  <r>
    <m/>
    <m/>
    <x v="127"/>
    <x v="129"/>
    <n v="2"/>
    <n v="2"/>
    <n v="142"/>
    <n v="142"/>
    <n v="144"/>
    <n v="144"/>
  </r>
  <r>
    <m/>
    <m/>
    <x v="14"/>
    <x v="620"/>
    <m/>
    <m/>
    <n v="1"/>
    <n v="1"/>
    <n v="1"/>
    <n v="1"/>
  </r>
  <r>
    <m/>
    <m/>
    <x v="135"/>
    <x v="139"/>
    <m/>
    <m/>
    <n v="2"/>
    <n v="2"/>
    <n v="2"/>
    <n v="2"/>
  </r>
  <r>
    <m/>
    <m/>
    <x v="192"/>
    <x v="621"/>
    <m/>
    <m/>
    <n v="2"/>
    <n v="2"/>
    <n v="2"/>
    <n v="2"/>
  </r>
  <r>
    <m/>
    <m/>
    <x v="128"/>
    <x v="130"/>
    <m/>
    <m/>
    <n v="126"/>
    <n v="126"/>
    <n v="126"/>
    <n v="126"/>
  </r>
  <r>
    <m/>
    <m/>
    <x v="473"/>
    <x v="622"/>
    <m/>
    <m/>
    <m/>
    <m/>
    <n v="0"/>
    <n v="0"/>
  </r>
  <r>
    <m/>
    <m/>
    <x v="189"/>
    <x v="239"/>
    <m/>
    <m/>
    <n v="8"/>
    <n v="8"/>
    <n v="8"/>
    <n v="8"/>
  </r>
  <r>
    <m/>
    <m/>
    <x v="107"/>
    <x v="105"/>
    <m/>
    <m/>
    <m/>
    <m/>
    <n v="0"/>
    <n v="0"/>
  </r>
  <r>
    <m/>
    <m/>
    <x v="474"/>
    <x v="623"/>
    <m/>
    <m/>
    <n v="44"/>
    <n v="44"/>
    <n v="44"/>
    <n v="44"/>
  </r>
  <r>
    <m/>
    <m/>
    <x v="123"/>
    <x v="228"/>
    <m/>
    <m/>
    <m/>
    <m/>
    <n v="0"/>
    <n v="0"/>
  </r>
  <r>
    <m/>
    <m/>
    <x v="193"/>
    <x v="624"/>
    <n v="4"/>
    <n v="4"/>
    <n v="57"/>
    <n v="57"/>
    <n v="61"/>
    <n v="61"/>
  </r>
  <r>
    <m/>
    <m/>
    <x v="124"/>
    <x v="357"/>
    <n v="7"/>
    <n v="7"/>
    <n v="157"/>
    <n v="157"/>
    <n v="164"/>
    <n v="164"/>
  </r>
  <r>
    <m/>
    <m/>
    <x v="3"/>
    <x v="3"/>
    <m/>
    <m/>
    <n v="108"/>
    <n v="108"/>
    <n v="108"/>
    <n v="108"/>
  </r>
  <r>
    <m/>
    <m/>
    <x v="139"/>
    <x v="625"/>
    <n v="3"/>
    <n v="3"/>
    <n v="48"/>
    <n v="48"/>
    <n v="51"/>
    <n v="51"/>
  </r>
  <r>
    <m/>
    <m/>
    <x v="125"/>
    <x v="126"/>
    <m/>
    <m/>
    <n v="33"/>
    <n v="33"/>
    <n v="33"/>
    <n v="33"/>
  </r>
  <r>
    <m/>
    <m/>
    <x v="126"/>
    <x v="127"/>
    <n v="4"/>
    <n v="4"/>
    <n v="262"/>
    <n v="262"/>
    <n v="266"/>
    <n v="266"/>
  </r>
  <r>
    <m/>
    <m/>
    <x v="4"/>
    <x v="4"/>
    <n v="21"/>
    <n v="21"/>
    <n v="359"/>
    <n v="359"/>
    <n v="380"/>
    <n v="380"/>
  </r>
  <r>
    <m/>
    <m/>
    <x v="19"/>
    <x v="626"/>
    <m/>
    <m/>
    <n v="36"/>
    <n v="36"/>
    <n v="36"/>
    <n v="36"/>
  </r>
  <r>
    <m/>
    <m/>
    <x v="142"/>
    <x v="358"/>
    <m/>
    <m/>
    <n v="95"/>
    <n v="95"/>
    <n v="95"/>
    <n v="95"/>
  </r>
  <r>
    <m/>
    <m/>
    <x v="9"/>
    <x v="374"/>
    <m/>
    <m/>
    <m/>
    <m/>
    <n v="0"/>
    <n v="0"/>
  </r>
  <r>
    <m/>
    <m/>
    <x v="13"/>
    <x v="627"/>
    <m/>
    <m/>
    <n v="11"/>
    <n v="11"/>
    <n v="11"/>
    <n v="11"/>
  </r>
  <r>
    <m/>
    <m/>
    <x v="143"/>
    <x v="628"/>
    <m/>
    <m/>
    <n v="6"/>
    <n v="6"/>
    <n v="6"/>
    <n v="6"/>
  </r>
  <r>
    <m/>
    <m/>
    <x v="169"/>
    <x v="539"/>
    <m/>
    <m/>
    <n v="146"/>
    <n v="146"/>
    <n v="146"/>
    <n v="146"/>
  </r>
  <r>
    <m/>
    <m/>
    <x v="5"/>
    <x v="629"/>
    <m/>
    <m/>
    <n v="899"/>
    <n v="899"/>
    <n v="899"/>
    <n v="899"/>
  </r>
  <r>
    <m/>
    <m/>
    <x v="8"/>
    <x v="376"/>
    <m/>
    <m/>
    <m/>
    <m/>
    <n v="0"/>
    <n v="0"/>
  </r>
  <r>
    <m/>
    <m/>
    <x v="198"/>
    <x v="630"/>
    <m/>
    <m/>
    <m/>
    <m/>
    <n v="0"/>
    <n v="0"/>
  </r>
  <r>
    <m/>
    <m/>
    <x v="467"/>
    <x v="631"/>
    <m/>
    <m/>
    <m/>
    <m/>
    <n v="0"/>
    <n v="0"/>
  </r>
  <r>
    <m/>
    <m/>
    <x v="475"/>
    <x v="632"/>
    <m/>
    <m/>
    <m/>
    <m/>
    <n v="0"/>
    <n v="0"/>
  </r>
  <r>
    <m/>
    <m/>
    <x v="476"/>
    <x v="633"/>
    <n v="305"/>
    <n v="305"/>
    <m/>
    <m/>
    <n v="305"/>
    <n v="305"/>
  </r>
  <r>
    <m/>
    <m/>
    <x v="477"/>
    <x v="634"/>
    <m/>
    <m/>
    <m/>
    <m/>
    <n v="0"/>
    <n v="0"/>
  </r>
  <r>
    <m/>
    <m/>
    <x v="416"/>
    <x v="635"/>
    <m/>
    <m/>
    <m/>
    <m/>
    <n v="0"/>
    <n v="0"/>
  </r>
  <r>
    <m/>
    <m/>
    <x v="437"/>
    <x v="582"/>
    <m/>
    <m/>
    <m/>
    <m/>
    <n v="0"/>
    <n v="0"/>
  </r>
  <r>
    <m/>
    <m/>
    <x v="446"/>
    <x v="636"/>
    <m/>
    <m/>
    <m/>
    <m/>
    <n v="0"/>
    <n v="0"/>
  </r>
  <r>
    <m/>
    <m/>
    <x v="433"/>
    <x v="578"/>
    <m/>
    <m/>
    <m/>
    <m/>
    <n v="0"/>
    <n v="0"/>
  </r>
  <r>
    <m/>
    <m/>
    <x v="208"/>
    <x v="637"/>
    <m/>
    <m/>
    <m/>
    <m/>
    <n v="0"/>
    <n v="0"/>
  </r>
  <r>
    <m/>
    <m/>
    <x v="470"/>
    <x v="616"/>
    <m/>
    <m/>
    <m/>
    <m/>
    <n v="0"/>
    <n v="0"/>
  </r>
  <r>
    <m/>
    <m/>
    <x v="425"/>
    <x v="569"/>
    <m/>
    <m/>
    <m/>
    <m/>
    <n v="0"/>
    <n v="0"/>
  </r>
  <r>
    <m/>
    <m/>
    <x v="6"/>
    <x v="6"/>
    <m/>
    <m/>
    <n v="1"/>
    <n v="1"/>
    <n v="1"/>
    <n v="1"/>
  </r>
  <r>
    <m/>
    <m/>
    <x v="422"/>
    <x v="566"/>
    <m/>
    <m/>
    <m/>
    <m/>
    <n v="0"/>
    <n v="0"/>
  </r>
  <r>
    <m/>
    <m/>
    <x v="478"/>
    <x v="597"/>
    <m/>
    <m/>
    <m/>
    <m/>
    <n v="0"/>
    <n v="0"/>
  </r>
  <r>
    <m/>
    <m/>
    <x v="140"/>
    <x v="638"/>
    <m/>
    <m/>
    <m/>
    <m/>
    <n v="0"/>
    <n v="0"/>
  </r>
  <r>
    <m/>
    <m/>
    <x v="175"/>
    <x v="177"/>
    <m/>
    <m/>
    <m/>
    <m/>
    <n v="0"/>
    <n v="0"/>
  </r>
  <r>
    <m/>
    <m/>
    <x v="141"/>
    <x v="639"/>
    <m/>
    <m/>
    <n v="1"/>
    <n v="0"/>
    <n v="1"/>
    <n v="0"/>
  </r>
  <r>
    <m/>
    <m/>
    <x v="479"/>
    <x v="640"/>
    <n v="1"/>
    <n v="0"/>
    <m/>
    <m/>
    <n v="1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m/>
    <x v="0"/>
    <x v="0"/>
    <m/>
    <m/>
    <m/>
    <m/>
    <m/>
    <m/>
  </r>
  <r>
    <s v="Одељење опште хирургије"/>
    <s v="Специјалистички прегледи"/>
    <x v="0"/>
    <x v="0"/>
    <m/>
    <m/>
    <m/>
    <m/>
    <m/>
    <m/>
  </r>
  <r>
    <m/>
    <s v="Сви прегледи укупно"/>
    <x v="0"/>
    <x v="0"/>
    <n v="12051"/>
    <n v="12051"/>
    <n v="0"/>
    <n v="0"/>
    <n v="12051"/>
    <n v="12051"/>
  </r>
  <r>
    <m/>
    <m/>
    <x v="1"/>
    <x v="1"/>
    <n v="5759"/>
    <n v="5759"/>
    <m/>
    <m/>
    <n v="5759"/>
    <n v="5759"/>
  </r>
  <r>
    <m/>
    <m/>
    <x v="2"/>
    <x v="2"/>
    <n v="6292"/>
    <n v="6292"/>
    <m/>
    <m/>
    <n v="6292"/>
    <n v="6292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6934"/>
    <n v="6934"/>
    <n v="59880"/>
    <n v="59884"/>
    <n v="66814"/>
    <n v="66818"/>
  </r>
  <r>
    <m/>
    <s v="Операције"/>
    <x v="0"/>
    <x v="0"/>
    <n v="43"/>
    <n v="43"/>
    <n v="975"/>
    <n v="979"/>
    <n v="1018"/>
    <n v="1022"/>
  </r>
  <r>
    <m/>
    <m/>
    <x v="480"/>
    <x v="641"/>
    <m/>
    <m/>
    <n v="2"/>
    <n v="2"/>
    <n v="2"/>
    <n v="2"/>
  </r>
  <r>
    <m/>
    <m/>
    <x v="90"/>
    <x v="192"/>
    <n v="1"/>
    <n v="1"/>
    <n v="3"/>
    <n v="3"/>
    <n v="4"/>
    <n v="4"/>
  </r>
  <r>
    <m/>
    <m/>
    <x v="67"/>
    <x v="65"/>
    <m/>
    <m/>
    <n v="4"/>
    <n v="4"/>
    <n v="4"/>
    <n v="4"/>
  </r>
  <r>
    <m/>
    <m/>
    <x v="68"/>
    <x v="66"/>
    <n v="14"/>
    <n v="14"/>
    <n v="68"/>
    <n v="68"/>
    <n v="82"/>
    <n v="82"/>
  </r>
  <r>
    <m/>
    <m/>
    <x v="64"/>
    <x v="62"/>
    <m/>
    <m/>
    <n v="1"/>
    <n v="1"/>
    <n v="1"/>
    <n v="1"/>
  </r>
  <r>
    <m/>
    <m/>
    <x v="481"/>
    <x v="642"/>
    <m/>
    <m/>
    <n v="15"/>
    <n v="15"/>
    <n v="15"/>
    <n v="15"/>
  </r>
  <r>
    <m/>
    <m/>
    <x v="482"/>
    <x v="643"/>
    <m/>
    <m/>
    <m/>
    <m/>
    <n v="0"/>
    <n v="0"/>
  </r>
  <r>
    <m/>
    <m/>
    <x v="483"/>
    <x v="644"/>
    <m/>
    <m/>
    <m/>
    <m/>
    <n v="0"/>
    <n v="0"/>
  </r>
  <r>
    <m/>
    <m/>
    <x v="484"/>
    <x v="645"/>
    <m/>
    <m/>
    <n v="7"/>
    <n v="7"/>
    <n v="7"/>
    <n v="7"/>
  </r>
  <r>
    <m/>
    <m/>
    <x v="157"/>
    <x v="165"/>
    <m/>
    <m/>
    <m/>
    <m/>
    <n v="0"/>
    <n v="0"/>
  </r>
  <r>
    <m/>
    <m/>
    <x v="485"/>
    <x v="646"/>
    <m/>
    <m/>
    <m/>
    <m/>
    <n v="0"/>
    <n v="0"/>
  </r>
  <r>
    <m/>
    <m/>
    <x v="486"/>
    <x v="647"/>
    <m/>
    <m/>
    <n v="1"/>
    <n v="1"/>
    <n v="1"/>
    <n v="1"/>
  </r>
  <r>
    <m/>
    <m/>
    <x v="29"/>
    <x v="28"/>
    <m/>
    <m/>
    <n v="7"/>
    <n v="7"/>
    <n v="7"/>
    <n v="7"/>
  </r>
  <r>
    <m/>
    <m/>
    <x v="487"/>
    <x v="648"/>
    <m/>
    <m/>
    <n v="16"/>
    <n v="16"/>
    <n v="16"/>
    <n v="16"/>
  </r>
  <r>
    <m/>
    <m/>
    <x v="488"/>
    <x v="649"/>
    <m/>
    <m/>
    <n v="2"/>
    <n v="2"/>
    <n v="2"/>
    <n v="2"/>
  </r>
  <r>
    <m/>
    <m/>
    <x v="489"/>
    <x v="650"/>
    <m/>
    <m/>
    <n v="10"/>
    <n v="10"/>
    <n v="10"/>
    <n v="10"/>
  </r>
  <r>
    <m/>
    <m/>
    <x v="490"/>
    <x v="651"/>
    <m/>
    <m/>
    <n v="1"/>
    <n v="1"/>
    <n v="1"/>
    <n v="1"/>
  </r>
  <r>
    <m/>
    <m/>
    <x v="30"/>
    <x v="29"/>
    <m/>
    <m/>
    <n v="21"/>
    <n v="21"/>
    <n v="21"/>
    <n v="21"/>
  </r>
  <r>
    <m/>
    <m/>
    <x v="81"/>
    <x v="652"/>
    <m/>
    <m/>
    <m/>
    <m/>
    <n v="0"/>
    <n v="0"/>
  </r>
  <r>
    <m/>
    <m/>
    <x v="32"/>
    <x v="31"/>
    <m/>
    <m/>
    <n v="128"/>
    <n v="128"/>
    <n v="128"/>
    <n v="128"/>
  </r>
  <r>
    <m/>
    <m/>
    <x v="491"/>
    <x v="653"/>
    <n v="1"/>
    <n v="1"/>
    <m/>
    <m/>
    <n v="1"/>
    <n v="1"/>
  </r>
  <r>
    <m/>
    <m/>
    <x v="492"/>
    <x v="654"/>
    <m/>
    <m/>
    <n v="11"/>
    <n v="11"/>
    <n v="11"/>
    <n v="11"/>
  </r>
  <r>
    <m/>
    <m/>
    <x v="493"/>
    <x v="655"/>
    <m/>
    <m/>
    <m/>
    <m/>
    <n v="0"/>
    <n v="0"/>
  </r>
  <r>
    <m/>
    <m/>
    <x v="494"/>
    <x v="656"/>
    <m/>
    <m/>
    <n v="5"/>
    <n v="5"/>
    <n v="5"/>
    <n v="5"/>
  </r>
  <r>
    <m/>
    <m/>
    <x v="495"/>
    <x v="657"/>
    <m/>
    <m/>
    <n v="17"/>
    <n v="17"/>
    <n v="17"/>
    <n v="17"/>
  </r>
  <r>
    <m/>
    <m/>
    <x v="496"/>
    <x v="658"/>
    <m/>
    <m/>
    <n v="45"/>
    <n v="45"/>
    <n v="45"/>
    <n v="45"/>
  </r>
  <r>
    <m/>
    <m/>
    <x v="497"/>
    <x v="659"/>
    <m/>
    <m/>
    <n v="3"/>
    <n v="3"/>
    <n v="3"/>
    <n v="3"/>
  </r>
  <r>
    <m/>
    <m/>
    <x v="498"/>
    <x v="660"/>
    <m/>
    <m/>
    <n v="1"/>
    <n v="1"/>
    <n v="1"/>
    <n v="1"/>
  </r>
  <r>
    <m/>
    <m/>
    <x v="499"/>
    <x v="661"/>
    <m/>
    <m/>
    <n v="1"/>
    <n v="1"/>
    <n v="1"/>
    <n v="1"/>
  </r>
  <r>
    <m/>
    <m/>
    <x v="500"/>
    <x v="662"/>
    <m/>
    <m/>
    <n v="2"/>
    <n v="2"/>
    <n v="2"/>
    <n v="2"/>
  </r>
  <r>
    <m/>
    <m/>
    <x v="501"/>
    <x v="663"/>
    <m/>
    <m/>
    <n v="4"/>
    <n v="4"/>
    <n v="4"/>
    <n v="4"/>
  </r>
  <r>
    <m/>
    <m/>
    <x v="502"/>
    <x v="664"/>
    <m/>
    <m/>
    <n v="5"/>
    <n v="5"/>
    <n v="5"/>
    <n v="5"/>
  </r>
  <r>
    <m/>
    <m/>
    <x v="76"/>
    <x v="74"/>
    <m/>
    <m/>
    <n v="6"/>
    <n v="6"/>
    <n v="6"/>
    <n v="6"/>
  </r>
  <r>
    <m/>
    <m/>
    <x v="49"/>
    <x v="665"/>
    <m/>
    <m/>
    <n v="65"/>
    <n v="65"/>
    <n v="65"/>
    <n v="65"/>
  </r>
  <r>
    <m/>
    <m/>
    <x v="503"/>
    <x v="666"/>
    <m/>
    <m/>
    <n v="5"/>
    <n v="5"/>
    <n v="5"/>
    <n v="5"/>
  </r>
  <r>
    <m/>
    <m/>
    <x v="504"/>
    <x v="667"/>
    <m/>
    <m/>
    <n v="141"/>
    <n v="141"/>
    <n v="141"/>
    <n v="141"/>
  </r>
  <r>
    <m/>
    <m/>
    <x v="505"/>
    <x v="668"/>
    <m/>
    <m/>
    <n v="12"/>
    <n v="12"/>
    <n v="12"/>
    <n v="12"/>
  </r>
  <r>
    <m/>
    <m/>
    <x v="506"/>
    <x v="669"/>
    <m/>
    <m/>
    <n v="15"/>
    <n v="15"/>
    <n v="15"/>
    <n v="15"/>
  </r>
  <r>
    <m/>
    <m/>
    <x v="507"/>
    <x v="670"/>
    <m/>
    <m/>
    <n v="18"/>
    <n v="18"/>
    <n v="18"/>
    <n v="18"/>
  </r>
  <r>
    <m/>
    <m/>
    <x v="508"/>
    <x v="671"/>
    <m/>
    <m/>
    <m/>
    <m/>
    <n v="0"/>
    <n v="0"/>
  </r>
  <r>
    <m/>
    <m/>
    <x v="509"/>
    <x v="672"/>
    <m/>
    <m/>
    <n v="2"/>
    <n v="2"/>
    <n v="2"/>
    <n v="2"/>
  </r>
  <r>
    <m/>
    <m/>
    <x v="510"/>
    <x v="673"/>
    <m/>
    <m/>
    <n v="1"/>
    <n v="1"/>
    <n v="1"/>
    <n v="1"/>
  </r>
  <r>
    <m/>
    <m/>
    <x v="511"/>
    <x v="674"/>
    <m/>
    <m/>
    <m/>
    <m/>
    <n v="0"/>
    <n v="0"/>
  </r>
  <r>
    <m/>
    <m/>
    <x v="512"/>
    <x v="675"/>
    <m/>
    <m/>
    <n v="6"/>
    <n v="6"/>
    <n v="6"/>
    <n v="6"/>
  </r>
  <r>
    <m/>
    <m/>
    <x v="97"/>
    <x v="676"/>
    <n v="6"/>
    <n v="6"/>
    <n v="80"/>
    <n v="80"/>
    <n v="86"/>
    <n v="86"/>
  </r>
  <r>
    <m/>
    <m/>
    <x v="513"/>
    <x v="677"/>
    <n v="2"/>
    <n v="2"/>
    <n v="13"/>
    <n v="13"/>
    <n v="15"/>
    <n v="15"/>
  </r>
  <r>
    <m/>
    <m/>
    <x v="514"/>
    <x v="678"/>
    <m/>
    <m/>
    <n v="9"/>
    <n v="9"/>
    <n v="9"/>
    <n v="9"/>
  </r>
  <r>
    <m/>
    <m/>
    <x v="515"/>
    <x v="679"/>
    <n v="1"/>
    <n v="1"/>
    <n v="2"/>
    <n v="2"/>
    <n v="3"/>
    <n v="3"/>
  </r>
  <r>
    <m/>
    <m/>
    <x v="173"/>
    <x v="680"/>
    <m/>
    <m/>
    <n v="2"/>
    <n v="2"/>
    <n v="2"/>
    <n v="2"/>
  </r>
  <r>
    <m/>
    <m/>
    <x v="516"/>
    <x v="681"/>
    <m/>
    <m/>
    <m/>
    <m/>
    <n v="0"/>
    <n v="0"/>
  </r>
  <r>
    <m/>
    <m/>
    <x v="517"/>
    <x v="682"/>
    <m/>
    <m/>
    <n v="3"/>
    <n v="3"/>
    <n v="3"/>
    <n v="3"/>
  </r>
  <r>
    <m/>
    <m/>
    <x v="86"/>
    <x v="683"/>
    <m/>
    <m/>
    <n v="2"/>
    <n v="2"/>
    <n v="2"/>
    <n v="2"/>
  </r>
  <r>
    <m/>
    <m/>
    <x v="518"/>
    <x v="684"/>
    <m/>
    <m/>
    <n v="6"/>
    <n v="6"/>
    <n v="6"/>
    <n v="6"/>
  </r>
  <r>
    <m/>
    <m/>
    <x v="98"/>
    <x v="685"/>
    <m/>
    <m/>
    <n v="8"/>
    <n v="8"/>
    <n v="8"/>
    <n v="8"/>
  </r>
  <r>
    <m/>
    <m/>
    <x v="519"/>
    <x v="686"/>
    <m/>
    <m/>
    <n v="5"/>
    <n v="5"/>
    <n v="5"/>
    <n v="5"/>
  </r>
  <r>
    <m/>
    <m/>
    <x v="520"/>
    <x v="687"/>
    <m/>
    <m/>
    <m/>
    <m/>
    <n v="0"/>
    <n v="0"/>
  </r>
  <r>
    <m/>
    <m/>
    <x v="521"/>
    <x v="688"/>
    <m/>
    <m/>
    <m/>
    <m/>
    <n v="0"/>
    <n v="0"/>
  </r>
  <r>
    <m/>
    <m/>
    <x v="522"/>
    <x v="689"/>
    <n v="5"/>
    <n v="5"/>
    <n v="5"/>
    <n v="5"/>
    <n v="10"/>
    <n v="10"/>
  </r>
  <r>
    <m/>
    <m/>
    <x v="523"/>
    <x v="690"/>
    <m/>
    <m/>
    <n v="23"/>
    <n v="23"/>
    <n v="23"/>
    <n v="23"/>
  </r>
  <r>
    <m/>
    <m/>
    <x v="524"/>
    <x v="691"/>
    <m/>
    <m/>
    <n v="4"/>
    <n v="4"/>
    <n v="4"/>
    <n v="4"/>
  </r>
  <r>
    <m/>
    <m/>
    <x v="525"/>
    <x v="692"/>
    <m/>
    <m/>
    <n v="10"/>
    <n v="10"/>
    <n v="10"/>
    <n v="10"/>
  </r>
  <r>
    <m/>
    <m/>
    <x v="526"/>
    <x v="693"/>
    <m/>
    <m/>
    <n v="1"/>
    <n v="1"/>
    <n v="1"/>
    <n v="1"/>
  </r>
  <r>
    <m/>
    <m/>
    <x v="527"/>
    <x v="694"/>
    <m/>
    <m/>
    <n v="1"/>
    <n v="1"/>
    <n v="1"/>
    <n v="1"/>
  </r>
  <r>
    <m/>
    <m/>
    <x v="528"/>
    <x v="695"/>
    <m/>
    <m/>
    <n v="25"/>
    <n v="25"/>
    <n v="25"/>
    <n v="25"/>
  </r>
  <r>
    <m/>
    <m/>
    <x v="529"/>
    <x v="696"/>
    <n v="1"/>
    <n v="1"/>
    <n v="17"/>
    <n v="17"/>
    <n v="18"/>
    <n v="18"/>
  </r>
  <r>
    <m/>
    <m/>
    <x v="530"/>
    <x v="697"/>
    <m/>
    <m/>
    <n v="11"/>
    <n v="11"/>
    <n v="11"/>
    <n v="11"/>
  </r>
  <r>
    <m/>
    <m/>
    <x v="531"/>
    <x v="698"/>
    <m/>
    <m/>
    <n v="2"/>
    <n v="2"/>
    <n v="2"/>
    <n v="2"/>
  </r>
  <r>
    <m/>
    <m/>
    <x v="532"/>
    <x v="699"/>
    <m/>
    <m/>
    <m/>
    <m/>
    <n v="0"/>
    <n v="0"/>
  </r>
  <r>
    <m/>
    <m/>
    <x v="533"/>
    <x v="700"/>
    <m/>
    <m/>
    <n v="3"/>
    <n v="3"/>
    <n v="3"/>
    <n v="3"/>
  </r>
  <r>
    <m/>
    <m/>
    <x v="534"/>
    <x v="701"/>
    <m/>
    <m/>
    <m/>
    <m/>
    <n v="0"/>
    <n v="0"/>
  </r>
  <r>
    <m/>
    <m/>
    <x v="535"/>
    <x v="702"/>
    <m/>
    <m/>
    <m/>
    <m/>
    <n v="0"/>
    <n v="0"/>
  </r>
  <r>
    <m/>
    <m/>
    <x v="536"/>
    <x v="703"/>
    <m/>
    <m/>
    <n v="2"/>
    <n v="2"/>
    <n v="2"/>
    <n v="2"/>
  </r>
  <r>
    <m/>
    <m/>
    <x v="537"/>
    <x v="704"/>
    <m/>
    <m/>
    <n v="7"/>
    <n v="7"/>
    <n v="7"/>
    <n v="7"/>
  </r>
  <r>
    <m/>
    <m/>
    <x v="538"/>
    <x v="705"/>
    <m/>
    <m/>
    <m/>
    <m/>
    <n v="0"/>
    <n v="0"/>
  </r>
  <r>
    <m/>
    <m/>
    <x v="539"/>
    <x v="706"/>
    <m/>
    <m/>
    <n v="1"/>
    <n v="1"/>
    <n v="1"/>
    <n v="1"/>
  </r>
  <r>
    <m/>
    <m/>
    <x v="540"/>
    <x v="707"/>
    <m/>
    <m/>
    <n v="1"/>
    <n v="1"/>
    <n v="1"/>
    <n v="1"/>
  </r>
  <r>
    <m/>
    <m/>
    <x v="315"/>
    <x v="396"/>
    <m/>
    <m/>
    <m/>
    <m/>
    <n v="0"/>
    <n v="0"/>
  </r>
  <r>
    <m/>
    <m/>
    <x v="541"/>
    <x v="708"/>
    <m/>
    <m/>
    <n v="4"/>
    <n v="4"/>
    <n v="4"/>
    <n v="4"/>
  </r>
  <r>
    <m/>
    <m/>
    <x v="542"/>
    <x v="709"/>
    <m/>
    <m/>
    <m/>
    <m/>
    <n v="0"/>
    <n v="0"/>
  </r>
  <r>
    <m/>
    <m/>
    <x v="543"/>
    <x v="710"/>
    <m/>
    <m/>
    <m/>
    <m/>
    <n v="0"/>
    <n v="0"/>
  </r>
  <r>
    <m/>
    <m/>
    <x v="544"/>
    <x v="711"/>
    <m/>
    <m/>
    <m/>
    <m/>
    <n v="0"/>
    <n v="0"/>
  </r>
  <r>
    <m/>
    <m/>
    <x v="545"/>
    <x v="712"/>
    <m/>
    <m/>
    <m/>
    <m/>
    <n v="0"/>
    <n v="0"/>
  </r>
  <r>
    <m/>
    <m/>
    <x v="546"/>
    <x v="713"/>
    <m/>
    <m/>
    <m/>
    <m/>
    <n v="0"/>
    <n v="0"/>
  </r>
  <r>
    <m/>
    <m/>
    <x v="547"/>
    <x v="714"/>
    <m/>
    <m/>
    <n v="1"/>
    <n v="1"/>
    <n v="1"/>
    <n v="1"/>
  </r>
  <r>
    <m/>
    <m/>
    <x v="548"/>
    <x v="715"/>
    <m/>
    <m/>
    <m/>
    <m/>
    <n v="0"/>
    <n v="0"/>
  </r>
  <r>
    <m/>
    <m/>
    <x v="307"/>
    <x v="482"/>
    <m/>
    <m/>
    <n v="1"/>
    <n v="1"/>
    <n v="1"/>
    <n v="1"/>
  </r>
  <r>
    <m/>
    <m/>
    <x v="549"/>
    <x v="716"/>
    <m/>
    <m/>
    <m/>
    <m/>
    <n v="0"/>
    <n v="0"/>
  </r>
  <r>
    <m/>
    <m/>
    <x v="550"/>
    <x v="717"/>
    <n v="1"/>
    <n v="1"/>
    <n v="4"/>
    <n v="4"/>
    <n v="5"/>
    <n v="5"/>
  </r>
  <r>
    <m/>
    <m/>
    <x v="551"/>
    <x v="718"/>
    <m/>
    <m/>
    <m/>
    <m/>
    <n v="0"/>
    <n v="0"/>
  </r>
  <r>
    <m/>
    <m/>
    <x v="552"/>
    <x v="719"/>
    <m/>
    <m/>
    <m/>
    <m/>
    <n v="0"/>
    <n v="0"/>
  </r>
  <r>
    <m/>
    <m/>
    <x v="553"/>
    <x v="720"/>
    <m/>
    <m/>
    <m/>
    <m/>
    <n v="0"/>
    <n v="0"/>
  </r>
  <r>
    <m/>
    <m/>
    <x v="554"/>
    <x v="721"/>
    <m/>
    <m/>
    <m/>
    <m/>
    <n v="0"/>
    <n v="0"/>
  </r>
  <r>
    <m/>
    <m/>
    <x v="555"/>
    <x v="722"/>
    <m/>
    <m/>
    <m/>
    <m/>
    <n v="0"/>
    <n v="0"/>
  </r>
  <r>
    <m/>
    <m/>
    <x v="556"/>
    <x v="723"/>
    <m/>
    <m/>
    <m/>
    <m/>
    <n v="0"/>
    <n v="0"/>
  </r>
  <r>
    <m/>
    <m/>
    <x v="557"/>
    <x v="724"/>
    <m/>
    <m/>
    <m/>
    <m/>
    <n v="0"/>
    <n v="0"/>
  </r>
  <r>
    <m/>
    <m/>
    <x v="558"/>
    <x v="725"/>
    <m/>
    <m/>
    <m/>
    <m/>
    <n v="0"/>
    <n v="0"/>
  </r>
  <r>
    <m/>
    <m/>
    <x v="559"/>
    <x v="726"/>
    <m/>
    <m/>
    <m/>
    <m/>
    <n v="0"/>
    <n v="0"/>
  </r>
  <r>
    <m/>
    <m/>
    <x v="560"/>
    <x v="727"/>
    <m/>
    <m/>
    <m/>
    <m/>
    <n v="0"/>
    <n v="0"/>
  </r>
  <r>
    <m/>
    <m/>
    <x v="561"/>
    <x v="728"/>
    <m/>
    <m/>
    <n v="2"/>
    <n v="2"/>
    <n v="2"/>
    <n v="2"/>
  </r>
  <r>
    <m/>
    <m/>
    <x v="75"/>
    <x v="73"/>
    <m/>
    <m/>
    <n v="5"/>
    <n v="5"/>
    <n v="5"/>
    <n v="5"/>
  </r>
  <r>
    <m/>
    <m/>
    <x v="562"/>
    <x v="729"/>
    <m/>
    <m/>
    <n v="3"/>
    <n v="3"/>
    <n v="3"/>
    <n v="3"/>
  </r>
  <r>
    <m/>
    <m/>
    <x v="563"/>
    <x v="730"/>
    <m/>
    <m/>
    <m/>
    <m/>
    <n v="0"/>
    <n v="0"/>
  </r>
  <r>
    <m/>
    <m/>
    <x v="540"/>
    <x v="731"/>
    <m/>
    <m/>
    <m/>
    <m/>
    <n v="0"/>
    <n v="0"/>
  </r>
  <r>
    <m/>
    <m/>
    <x v="564"/>
    <x v="732"/>
    <m/>
    <m/>
    <n v="1"/>
    <n v="1"/>
    <n v="1"/>
    <n v="1"/>
  </r>
  <r>
    <m/>
    <m/>
    <x v="565"/>
    <x v="733"/>
    <m/>
    <m/>
    <n v="9"/>
    <n v="9"/>
    <n v="9"/>
    <n v="9"/>
  </r>
  <r>
    <m/>
    <m/>
    <x v="566"/>
    <x v="734"/>
    <m/>
    <m/>
    <m/>
    <m/>
    <n v="0"/>
    <n v="0"/>
  </r>
  <r>
    <m/>
    <m/>
    <x v="567"/>
    <x v="735"/>
    <m/>
    <m/>
    <m/>
    <m/>
    <n v="0"/>
    <n v="0"/>
  </r>
  <r>
    <m/>
    <m/>
    <x v="568"/>
    <x v="736"/>
    <m/>
    <m/>
    <n v="1"/>
    <n v="1"/>
    <n v="1"/>
    <n v="1"/>
  </r>
  <r>
    <m/>
    <m/>
    <x v="569"/>
    <x v="737"/>
    <m/>
    <m/>
    <n v="2"/>
    <n v="2"/>
    <n v="2"/>
    <n v="2"/>
  </r>
  <r>
    <m/>
    <m/>
    <x v="570"/>
    <x v="738"/>
    <m/>
    <m/>
    <n v="1"/>
    <n v="1"/>
    <n v="1"/>
    <n v="1"/>
  </r>
  <r>
    <m/>
    <m/>
    <x v="571"/>
    <x v="739"/>
    <m/>
    <m/>
    <m/>
    <m/>
    <n v="0"/>
    <n v="0"/>
  </r>
  <r>
    <m/>
    <m/>
    <x v="405"/>
    <x v="547"/>
    <n v="1"/>
    <n v="1"/>
    <m/>
    <m/>
    <n v="1"/>
    <n v="1"/>
  </r>
  <r>
    <m/>
    <m/>
    <x v="572"/>
    <x v="740"/>
    <m/>
    <m/>
    <m/>
    <m/>
    <n v="0"/>
    <n v="0"/>
  </r>
  <r>
    <m/>
    <m/>
    <x v="573"/>
    <x v="741"/>
    <m/>
    <m/>
    <m/>
    <m/>
    <n v="0"/>
    <n v="0"/>
  </r>
  <r>
    <m/>
    <m/>
    <x v="574"/>
    <x v="742"/>
    <m/>
    <m/>
    <m/>
    <m/>
    <n v="0"/>
    <n v="0"/>
  </r>
  <r>
    <m/>
    <m/>
    <x v="575"/>
    <x v="743"/>
    <m/>
    <m/>
    <m/>
    <m/>
    <n v="0"/>
    <n v="0"/>
  </r>
  <r>
    <m/>
    <m/>
    <x v="576"/>
    <x v="744"/>
    <m/>
    <m/>
    <n v="2"/>
    <n v="2"/>
    <n v="2"/>
    <n v="2"/>
  </r>
  <r>
    <m/>
    <m/>
    <x v="577"/>
    <x v="745"/>
    <m/>
    <m/>
    <m/>
    <m/>
    <n v="0"/>
    <n v="0"/>
  </r>
  <r>
    <m/>
    <m/>
    <x v="578"/>
    <x v="746"/>
    <m/>
    <m/>
    <m/>
    <m/>
    <n v="0"/>
    <n v="0"/>
  </r>
  <r>
    <m/>
    <m/>
    <x v="579"/>
    <x v="747"/>
    <m/>
    <m/>
    <m/>
    <m/>
    <n v="0"/>
    <n v="0"/>
  </r>
  <r>
    <m/>
    <m/>
    <x v="46"/>
    <x v="45"/>
    <m/>
    <m/>
    <m/>
    <m/>
    <n v="0"/>
    <n v="0"/>
  </r>
  <r>
    <m/>
    <m/>
    <x v="580"/>
    <x v="748"/>
    <m/>
    <m/>
    <m/>
    <m/>
    <n v="0"/>
    <n v="0"/>
  </r>
  <r>
    <m/>
    <m/>
    <x v="581"/>
    <x v="749"/>
    <m/>
    <m/>
    <n v="1"/>
    <n v="1"/>
    <n v="1"/>
    <n v="1"/>
  </r>
  <r>
    <m/>
    <m/>
    <x v="582"/>
    <x v="750"/>
    <n v="1"/>
    <n v="1"/>
    <n v="1"/>
    <n v="1"/>
    <n v="2"/>
    <n v="2"/>
  </r>
  <r>
    <m/>
    <m/>
    <x v="583"/>
    <x v="751"/>
    <m/>
    <m/>
    <n v="1"/>
    <n v="1"/>
    <n v="1"/>
    <n v="1"/>
  </r>
  <r>
    <m/>
    <m/>
    <x v="584"/>
    <x v="752"/>
    <m/>
    <m/>
    <n v="1"/>
    <n v="1"/>
    <n v="1"/>
    <n v="1"/>
  </r>
  <r>
    <m/>
    <m/>
    <x v="50"/>
    <x v="753"/>
    <m/>
    <m/>
    <m/>
    <m/>
    <n v="0"/>
    <n v="0"/>
  </r>
  <r>
    <m/>
    <m/>
    <x v="585"/>
    <x v="754"/>
    <m/>
    <m/>
    <n v="1"/>
    <n v="1"/>
    <n v="1"/>
    <n v="1"/>
  </r>
  <r>
    <m/>
    <m/>
    <x v="586"/>
    <x v="698"/>
    <m/>
    <m/>
    <m/>
    <m/>
    <n v="0"/>
    <n v="0"/>
  </r>
  <r>
    <m/>
    <m/>
    <x v="587"/>
    <x v="755"/>
    <m/>
    <m/>
    <m/>
    <m/>
    <n v="0"/>
    <n v="0"/>
  </r>
  <r>
    <m/>
    <m/>
    <x v="588"/>
    <x v="746"/>
    <n v="3"/>
    <n v="3"/>
    <n v="3"/>
    <n v="3"/>
    <n v="6"/>
    <n v="6"/>
  </r>
  <r>
    <m/>
    <m/>
    <x v="589"/>
    <x v="756"/>
    <n v="1"/>
    <n v="1"/>
    <m/>
    <m/>
    <n v="1"/>
    <n v="1"/>
  </r>
  <r>
    <m/>
    <m/>
    <x v="590"/>
    <x v="757"/>
    <n v="1"/>
    <n v="1"/>
    <m/>
    <m/>
    <n v="1"/>
    <n v="1"/>
  </r>
  <r>
    <m/>
    <m/>
    <x v="591"/>
    <x v="758"/>
    <m/>
    <m/>
    <m/>
    <m/>
    <n v="0"/>
    <n v="0"/>
  </r>
  <r>
    <m/>
    <m/>
    <x v="592"/>
    <x v="759"/>
    <m/>
    <m/>
    <m/>
    <m/>
    <n v="0"/>
    <n v="0"/>
  </r>
  <r>
    <m/>
    <m/>
    <x v="593"/>
    <x v="760"/>
    <m/>
    <m/>
    <n v="8"/>
    <n v="8"/>
    <n v="8"/>
    <n v="8"/>
  </r>
  <r>
    <m/>
    <m/>
    <x v="594"/>
    <x v="761"/>
    <m/>
    <m/>
    <m/>
    <m/>
    <n v="0"/>
    <n v="0"/>
  </r>
  <r>
    <m/>
    <m/>
    <x v="595"/>
    <x v="762"/>
    <m/>
    <m/>
    <m/>
    <m/>
    <n v="0"/>
    <n v="0"/>
  </r>
  <r>
    <m/>
    <m/>
    <x v="596"/>
    <x v="763"/>
    <m/>
    <m/>
    <n v="8"/>
    <n v="8"/>
    <n v="8"/>
    <n v="8"/>
  </r>
  <r>
    <m/>
    <m/>
    <x v="597"/>
    <x v="764"/>
    <m/>
    <m/>
    <m/>
    <m/>
    <n v="0"/>
    <n v="0"/>
  </r>
  <r>
    <m/>
    <m/>
    <x v="598"/>
    <x v="765"/>
    <m/>
    <m/>
    <m/>
    <m/>
    <n v="0"/>
    <n v="0"/>
  </r>
  <r>
    <m/>
    <m/>
    <x v="599"/>
    <x v="766"/>
    <m/>
    <m/>
    <n v="1"/>
    <n v="1"/>
    <n v="1"/>
    <n v="1"/>
  </r>
  <r>
    <m/>
    <m/>
    <x v="600"/>
    <x v="767"/>
    <m/>
    <m/>
    <m/>
    <m/>
    <n v="0"/>
    <n v="0"/>
  </r>
  <r>
    <m/>
    <m/>
    <x v="601"/>
    <x v="768"/>
    <m/>
    <m/>
    <m/>
    <m/>
    <n v="0"/>
    <n v="0"/>
  </r>
  <r>
    <m/>
    <m/>
    <x v="539"/>
    <x v="769"/>
    <m/>
    <m/>
    <m/>
    <m/>
    <n v="0"/>
    <n v="0"/>
  </r>
  <r>
    <m/>
    <m/>
    <x v="602"/>
    <x v="770"/>
    <m/>
    <m/>
    <m/>
    <m/>
    <n v="0"/>
    <n v="0"/>
  </r>
  <r>
    <m/>
    <m/>
    <x v="40"/>
    <x v="771"/>
    <m/>
    <m/>
    <m/>
    <m/>
    <n v="0"/>
    <n v="0"/>
  </r>
  <r>
    <m/>
    <m/>
    <x v="170"/>
    <x v="772"/>
    <n v="1"/>
    <n v="1"/>
    <n v="2"/>
    <n v="2"/>
    <n v="3"/>
    <n v="3"/>
  </r>
  <r>
    <m/>
    <m/>
    <x v="603"/>
    <x v="773"/>
    <m/>
    <m/>
    <n v="4"/>
    <n v="4"/>
    <n v="4"/>
    <n v="4"/>
  </r>
  <r>
    <m/>
    <m/>
    <x v="59"/>
    <x v="774"/>
    <m/>
    <m/>
    <m/>
    <m/>
    <n v="0"/>
    <n v="0"/>
  </r>
  <r>
    <m/>
    <m/>
    <x v="604"/>
    <x v="775"/>
    <m/>
    <m/>
    <m/>
    <m/>
    <n v="0"/>
    <n v="0"/>
  </r>
  <r>
    <m/>
    <m/>
    <x v="60"/>
    <x v="776"/>
    <m/>
    <m/>
    <n v="1"/>
    <n v="1"/>
    <n v="1"/>
    <n v="1"/>
  </r>
  <r>
    <m/>
    <m/>
    <x v="605"/>
    <x v="777"/>
    <m/>
    <m/>
    <m/>
    <m/>
    <n v="0"/>
    <n v="0"/>
  </r>
  <r>
    <m/>
    <m/>
    <x v="606"/>
    <x v="778"/>
    <m/>
    <m/>
    <m/>
    <m/>
    <n v="0"/>
    <n v="0"/>
  </r>
  <r>
    <m/>
    <m/>
    <x v="607"/>
    <x v="779"/>
    <m/>
    <m/>
    <m/>
    <m/>
    <n v="0"/>
    <n v="0"/>
  </r>
  <r>
    <m/>
    <m/>
    <x v="608"/>
    <x v="780"/>
    <n v="1"/>
    <n v="1"/>
    <m/>
    <m/>
    <n v="1"/>
    <n v="1"/>
  </r>
  <r>
    <m/>
    <m/>
    <x v="609"/>
    <x v="781"/>
    <m/>
    <m/>
    <m/>
    <m/>
    <n v="0"/>
    <n v="0"/>
  </r>
  <r>
    <m/>
    <m/>
    <x v="610"/>
    <x v="782"/>
    <m/>
    <m/>
    <m/>
    <m/>
    <n v="0"/>
    <n v="0"/>
  </r>
  <r>
    <m/>
    <m/>
    <x v="611"/>
    <x v="783"/>
    <m/>
    <m/>
    <n v="1"/>
    <n v="1"/>
    <n v="1"/>
    <n v="1"/>
  </r>
  <r>
    <m/>
    <m/>
    <x v="612"/>
    <x v="784"/>
    <n v="1"/>
    <n v="1"/>
    <m/>
    <m/>
    <n v="1"/>
    <n v="1"/>
  </r>
  <r>
    <m/>
    <m/>
    <x v="613"/>
    <x v="785"/>
    <m/>
    <m/>
    <n v="1"/>
    <n v="1"/>
    <n v="1"/>
    <n v="1"/>
  </r>
  <r>
    <m/>
    <m/>
    <x v="614"/>
    <x v="786"/>
    <m/>
    <m/>
    <n v="1"/>
    <n v="1"/>
    <n v="1"/>
    <n v="1"/>
  </r>
  <r>
    <m/>
    <m/>
    <x v="615"/>
    <x v="787"/>
    <m/>
    <m/>
    <n v="1"/>
    <n v="1"/>
    <n v="1"/>
    <n v="1"/>
  </r>
  <r>
    <m/>
    <m/>
    <x v="616"/>
    <x v="788"/>
    <m/>
    <m/>
    <n v="1"/>
    <n v="1"/>
    <n v="1"/>
    <n v="1"/>
  </r>
  <r>
    <m/>
    <m/>
    <x v="617"/>
    <x v="789"/>
    <m/>
    <m/>
    <n v="1"/>
    <n v="1"/>
    <n v="1"/>
    <n v="1"/>
  </r>
  <r>
    <m/>
    <m/>
    <x v="618"/>
    <x v="790"/>
    <m/>
    <m/>
    <n v="1"/>
    <n v="1"/>
    <n v="1"/>
    <n v="1"/>
  </r>
  <r>
    <m/>
    <m/>
    <x v="619"/>
    <x v="722"/>
    <m/>
    <m/>
    <n v="2"/>
    <n v="2"/>
    <n v="2"/>
    <n v="2"/>
  </r>
  <r>
    <m/>
    <m/>
    <x v="620"/>
    <x v="791"/>
    <m/>
    <m/>
    <n v="1"/>
    <n v="1"/>
    <n v="1"/>
    <n v="1"/>
  </r>
  <r>
    <m/>
    <m/>
    <x v="621"/>
    <x v="792"/>
    <n v="1"/>
    <n v="1"/>
    <m/>
    <m/>
    <n v="1"/>
    <n v="1"/>
  </r>
  <r>
    <m/>
    <m/>
    <x v="622"/>
    <x v="793"/>
    <m/>
    <m/>
    <n v="1"/>
    <n v="5"/>
    <n v="1"/>
    <n v="5"/>
  </r>
  <r>
    <m/>
    <m/>
    <x v="623"/>
    <x v="794"/>
    <m/>
    <m/>
    <n v="1"/>
    <n v="1"/>
    <n v="1"/>
    <n v="1"/>
  </r>
  <r>
    <m/>
    <m/>
    <x v="93"/>
    <x v="795"/>
    <m/>
    <m/>
    <n v="1"/>
    <n v="1"/>
    <n v="1"/>
    <n v="1"/>
  </r>
  <r>
    <m/>
    <s v="Остале услуге"/>
    <x v="0"/>
    <x v="0"/>
    <n v="6891"/>
    <n v="6891"/>
    <n v="58905"/>
    <n v="58905"/>
    <n v="65796"/>
    <n v="65796"/>
  </r>
  <r>
    <m/>
    <m/>
    <x v="166"/>
    <x v="174"/>
    <m/>
    <m/>
    <n v="5"/>
    <n v="5"/>
    <n v="5"/>
    <n v="5"/>
  </r>
  <r>
    <m/>
    <m/>
    <x v="178"/>
    <x v="796"/>
    <m/>
    <m/>
    <m/>
    <m/>
    <n v="0"/>
    <n v="0"/>
  </r>
  <r>
    <m/>
    <m/>
    <x v="163"/>
    <x v="189"/>
    <m/>
    <m/>
    <n v="5"/>
    <n v="5"/>
    <n v="5"/>
    <n v="5"/>
  </r>
  <r>
    <m/>
    <m/>
    <x v="167"/>
    <x v="505"/>
    <m/>
    <m/>
    <n v="4"/>
    <n v="4"/>
    <n v="4"/>
    <n v="4"/>
  </r>
  <r>
    <m/>
    <m/>
    <x v="179"/>
    <x v="797"/>
    <m/>
    <m/>
    <n v="2"/>
    <n v="2"/>
    <n v="2"/>
    <n v="2"/>
  </r>
  <r>
    <m/>
    <m/>
    <x v="624"/>
    <x v="798"/>
    <m/>
    <m/>
    <m/>
    <m/>
    <n v="0"/>
    <n v="0"/>
  </r>
  <r>
    <m/>
    <m/>
    <x v="188"/>
    <x v="799"/>
    <n v="11"/>
    <n v="11"/>
    <n v="57"/>
    <n v="57"/>
    <n v="68"/>
    <n v="68"/>
  </r>
  <r>
    <m/>
    <m/>
    <x v="625"/>
    <x v="800"/>
    <n v="2"/>
    <n v="2"/>
    <n v="6"/>
    <n v="6"/>
    <n v="8"/>
    <n v="8"/>
  </r>
  <r>
    <m/>
    <m/>
    <x v="626"/>
    <x v="801"/>
    <m/>
    <m/>
    <m/>
    <m/>
    <n v="0"/>
    <n v="0"/>
  </r>
  <r>
    <m/>
    <m/>
    <x v="107"/>
    <x v="105"/>
    <n v="2817"/>
    <n v="2817"/>
    <n v="3543"/>
    <n v="3543"/>
    <n v="6360"/>
    <n v="6360"/>
  </r>
  <r>
    <m/>
    <m/>
    <x v="627"/>
    <x v="802"/>
    <n v="1"/>
    <n v="1"/>
    <m/>
    <m/>
    <n v="1"/>
    <n v="1"/>
  </r>
  <r>
    <m/>
    <m/>
    <x v="628"/>
    <x v="803"/>
    <n v="108"/>
    <n v="108"/>
    <n v="6"/>
    <n v="6"/>
    <n v="114"/>
    <n v="114"/>
  </r>
  <r>
    <m/>
    <m/>
    <x v="629"/>
    <x v="804"/>
    <n v="15"/>
    <n v="15"/>
    <n v="1"/>
    <n v="1"/>
    <n v="16"/>
    <n v="16"/>
  </r>
  <r>
    <m/>
    <m/>
    <x v="222"/>
    <x v="263"/>
    <n v="254"/>
    <n v="254"/>
    <n v="2"/>
    <n v="2"/>
    <n v="256"/>
    <n v="256"/>
  </r>
  <r>
    <m/>
    <m/>
    <x v="14"/>
    <x v="193"/>
    <n v="15"/>
    <n v="15"/>
    <n v="396"/>
    <n v="396"/>
    <n v="411"/>
    <n v="411"/>
  </r>
  <r>
    <m/>
    <m/>
    <x v="299"/>
    <x v="349"/>
    <n v="8"/>
    <n v="8"/>
    <n v="1"/>
    <n v="1"/>
    <n v="9"/>
    <n v="9"/>
  </r>
  <r>
    <m/>
    <m/>
    <x v="300"/>
    <x v="350"/>
    <m/>
    <m/>
    <m/>
    <m/>
    <n v="0"/>
    <n v="0"/>
  </r>
  <r>
    <m/>
    <m/>
    <x v="630"/>
    <x v="805"/>
    <m/>
    <m/>
    <m/>
    <m/>
    <n v="0"/>
    <n v="0"/>
  </r>
  <r>
    <m/>
    <m/>
    <x v="631"/>
    <x v="806"/>
    <m/>
    <m/>
    <m/>
    <m/>
    <n v="0"/>
    <n v="0"/>
  </r>
  <r>
    <m/>
    <m/>
    <x v="632"/>
    <x v="807"/>
    <n v="5"/>
    <n v="5"/>
    <m/>
    <m/>
    <n v="5"/>
    <n v="5"/>
  </r>
  <r>
    <m/>
    <m/>
    <x v="633"/>
    <x v="808"/>
    <n v="2"/>
    <n v="2"/>
    <n v="2"/>
    <n v="2"/>
    <n v="4"/>
    <n v="4"/>
  </r>
  <r>
    <m/>
    <m/>
    <x v="634"/>
    <x v="809"/>
    <m/>
    <m/>
    <m/>
    <m/>
    <n v="0"/>
    <n v="0"/>
  </r>
  <r>
    <m/>
    <m/>
    <x v="635"/>
    <x v="810"/>
    <m/>
    <m/>
    <m/>
    <m/>
    <n v="0"/>
    <n v="0"/>
  </r>
  <r>
    <m/>
    <m/>
    <x v="151"/>
    <x v="159"/>
    <m/>
    <m/>
    <m/>
    <m/>
    <n v="0"/>
    <n v="0"/>
  </r>
  <r>
    <m/>
    <m/>
    <x v="223"/>
    <x v="425"/>
    <n v="10"/>
    <n v="10"/>
    <n v="123"/>
    <n v="123"/>
    <n v="133"/>
    <n v="133"/>
  </r>
  <r>
    <m/>
    <m/>
    <x v="132"/>
    <x v="811"/>
    <m/>
    <m/>
    <n v="48"/>
    <n v="48"/>
    <n v="48"/>
    <n v="48"/>
  </r>
  <r>
    <m/>
    <m/>
    <x v="10"/>
    <x v="10"/>
    <n v="1"/>
    <n v="1"/>
    <n v="290"/>
    <n v="290"/>
    <n v="291"/>
    <n v="291"/>
  </r>
  <r>
    <m/>
    <m/>
    <x v="636"/>
    <x v="812"/>
    <n v="97"/>
    <n v="97"/>
    <n v="5"/>
    <n v="5"/>
    <n v="102"/>
    <n v="102"/>
  </r>
  <r>
    <m/>
    <m/>
    <x v="93"/>
    <x v="795"/>
    <n v="3"/>
    <n v="3"/>
    <n v="72"/>
    <n v="72"/>
    <n v="75"/>
    <n v="75"/>
  </r>
  <r>
    <m/>
    <m/>
    <x v="119"/>
    <x v="119"/>
    <n v="42"/>
    <n v="42"/>
    <n v="301"/>
    <n v="301"/>
    <n v="343"/>
    <n v="343"/>
  </r>
  <r>
    <m/>
    <m/>
    <x v="120"/>
    <x v="120"/>
    <n v="186"/>
    <n v="186"/>
    <m/>
    <m/>
    <n v="186"/>
    <n v="186"/>
  </r>
  <r>
    <m/>
    <m/>
    <x v="121"/>
    <x v="121"/>
    <n v="1"/>
    <n v="1"/>
    <n v="730"/>
    <n v="730"/>
    <n v="731"/>
    <n v="731"/>
  </r>
  <r>
    <m/>
    <m/>
    <x v="332"/>
    <x v="813"/>
    <n v="1"/>
    <n v="1"/>
    <m/>
    <m/>
    <n v="1"/>
    <n v="1"/>
  </r>
  <r>
    <m/>
    <m/>
    <x v="304"/>
    <x v="356"/>
    <n v="1"/>
    <n v="1"/>
    <m/>
    <m/>
    <n v="1"/>
    <n v="1"/>
  </r>
  <r>
    <m/>
    <m/>
    <x v="123"/>
    <x v="228"/>
    <n v="57"/>
    <n v="57"/>
    <n v="19"/>
    <n v="19"/>
    <n v="76"/>
    <n v="76"/>
  </r>
  <r>
    <m/>
    <m/>
    <x v="229"/>
    <x v="522"/>
    <n v="1"/>
    <n v="1"/>
    <m/>
    <m/>
    <n v="1"/>
    <n v="1"/>
  </r>
  <r>
    <m/>
    <m/>
    <x v="124"/>
    <x v="357"/>
    <n v="117"/>
    <n v="117"/>
    <n v="259"/>
    <n v="259"/>
    <n v="376"/>
    <n v="376"/>
  </r>
  <r>
    <m/>
    <m/>
    <x v="3"/>
    <x v="3"/>
    <n v="572"/>
    <n v="572"/>
    <n v="9429"/>
    <n v="9429"/>
    <n v="10001"/>
    <n v="10001"/>
  </r>
  <r>
    <m/>
    <m/>
    <x v="139"/>
    <x v="625"/>
    <n v="11"/>
    <n v="11"/>
    <n v="638"/>
    <n v="638"/>
    <n v="649"/>
    <n v="649"/>
  </r>
  <r>
    <m/>
    <m/>
    <x v="125"/>
    <x v="126"/>
    <n v="204"/>
    <n v="204"/>
    <n v="5470"/>
    <n v="5470"/>
    <n v="5674"/>
    <n v="5674"/>
  </r>
  <r>
    <m/>
    <m/>
    <x v="126"/>
    <x v="127"/>
    <n v="752"/>
    <n v="752"/>
    <n v="9049"/>
    <n v="9049"/>
    <n v="9801"/>
    <n v="9801"/>
  </r>
  <r>
    <m/>
    <m/>
    <x v="4"/>
    <x v="4"/>
    <n v="554"/>
    <n v="554"/>
    <n v="8965"/>
    <n v="8965"/>
    <n v="9519"/>
    <n v="9519"/>
  </r>
  <r>
    <m/>
    <m/>
    <x v="19"/>
    <x v="626"/>
    <n v="90"/>
    <n v="90"/>
    <n v="4346"/>
    <n v="4346"/>
    <n v="4436"/>
    <n v="4436"/>
  </r>
  <r>
    <m/>
    <m/>
    <x v="141"/>
    <x v="814"/>
    <m/>
    <m/>
    <m/>
    <m/>
    <n v="0"/>
    <n v="0"/>
  </r>
  <r>
    <m/>
    <m/>
    <x v="142"/>
    <x v="358"/>
    <m/>
    <m/>
    <n v="569"/>
    <n v="569"/>
    <n v="569"/>
    <n v="569"/>
  </r>
  <r>
    <m/>
    <m/>
    <x v="5"/>
    <x v="815"/>
    <n v="5"/>
    <n v="5"/>
    <n v="2872"/>
    <n v="2872"/>
    <n v="2877"/>
    <n v="2877"/>
  </r>
  <r>
    <m/>
    <m/>
    <x v="597"/>
    <x v="764"/>
    <m/>
    <m/>
    <m/>
    <m/>
    <n v="0"/>
    <n v="0"/>
  </r>
  <r>
    <m/>
    <m/>
    <x v="637"/>
    <x v="816"/>
    <m/>
    <m/>
    <n v="1"/>
    <n v="1"/>
    <n v="1"/>
    <n v="1"/>
  </r>
  <r>
    <m/>
    <m/>
    <x v="480"/>
    <x v="817"/>
    <m/>
    <m/>
    <m/>
    <m/>
    <n v="0"/>
    <n v="0"/>
  </r>
  <r>
    <m/>
    <m/>
    <x v="638"/>
    <x v="818"/>
    <m/>
    <m/>
    <m/>
    <m/>
    <n v="0"/>
    <n v="0"/>
  </r>
  <r>
    <m/>
    <m/>
    <x v="639"/>
    <x v="819"/>
    <m/>
    <m/>
    <m/>
    <m/>
    <n v="0"/>
    <n v="0"/>
  </r>
  <r>
    <m/>
    <m/>
    <x v="640"/>
    <x v="820"/>
    <m/>
    <m/>
    <m/>
    <m/>
    <n v="0"/>
    <n v="0"/>
  </r>
  <r>
    <m/>
    <m/>
    <x v="641"/>
    <x v="821"/>
    <m/>
    <m/>
    <m/>
    <m/>
    <n v="0"/>
    <n v="0"/>
  </r>
  <r>
    <m/>
    <m/>
    <x v="642"/>
    <x v="822"/>
    <m/>
    <m/>
    <n v="10"/>
    <n v="10"/>
    <n v="10"/>
    <n v="10"/>
  </r>
  <r>
    <m/>
    <m/>
    <x v="127"/>
    <x v="129"/>
    <m/>
    <m/>
    <n v="5053"/>
    <n v="5053"/>
    <n v="5053"/>
    <n v="5053"/>
  </r>
  <r>
    <m/>
    <m/>
    <x v="643"/>
    <x v="823"/>
    <m/>
    <m/>
    <n v="1"/>
    <n v="1"/>
    <n v="1"/>
    <n v="1"/>
  </r>
  <r>
    <m/>
    <m/>
    <x v="644"/>
    <x v="824"/>
    <n v="14"/>
    <n v="14"/>
    <n v="3"/>
    <n v="3"/>
    <n v="17"/>
    <n v="17"/>
  </r>
  <r>
    <m/>
    <m/>
    <x v="403"/>
    <x v="825"/>
    <m/>
    <m/>
    <m/>
    <m/>
    <n v="0"/>
    <n v="0"/>
  </r>
  <r>
    <m/>
    <m/>
    <x v="309"/>
    <x v="383"/>
    <m/>
    <m/>
    <n v="6"/>
    <n v="6"/>
    <n v="6"/>
    <n v="6"/>
  </r>
  <r>
    <m/>
    <m/>
    <x v="645"/>
    <x v="826"/>
    <n v="1"/>
    <n v="1"/>
    <m/>
    <m/>
    <n v="1"/>
    <n v="1"/>
  </r>
  <r>
    <m/>
    <m/>
    <x v="467"/>
    <x v="827"/>
    <m/>
    <m/>
    <n v="1"/>
    <n v="1"/>
    <n v="1"/>
    <n v="1"/>
  </r>
  <r>
    <m/>
    <m/>
    <x v="11"/>
    <x v="828"/>
    <n v="15"/>
    <n v="15"/>
    <m/>
    <m/>
    <n v="15"/>
    <n v="15"/>
  </r>
  <r>
    <m/>
    <m/>
    <x v="208"/>
    <x v="542"/>
    <n v="2"/>
    <n v="2"/>
    <n v="11"/>
    <n v="11"/>
    <n v="13"/>
    <n v="13"/>
  </r>
  <r>
    <m/>
    <m/>
    <x v="144"/>
    <x v="829"/>
    <n v="1"/>
    <n v="1"/>
    <n v="4"/>
    <n v="4"/>
    <n v="5"/>
    <n v="5"/>
  </r>
  <r>
    <m/>
    <m/>
    <x v="128"/>
    <x v="130"/>
    <m/>
    <m/>
    <n v="1429"/>
    <n v="1429"/>
    <n v="1429"/>
    <n v="1429"/>
  </r>
  <r>
    <m/>
    <m/>
    <x v="305"/>
    <x v="528"/>
    <m/>
    <m/>
    <m/>
    <m/>
    <n v="0"/>
    <n v="0"/>
  </r>
  <r>
    <m/>
    <m/>
    <x v="646"/>
    <x v="830"/>
    <m/>
    <m/>
    <m/>
    <m/>
    <n v="0"/>
    <n v="0"/>
  </r>
  <r>
    <m/>
    <m/>
    <x v="189"/>
    <x v="831"/>
    <m/>
    <m/>
    <n v="7"/>
    <n v="7"/>
    <n v="7"/>
    <n v="7"/>
  </r>
  <r>
    <m/>
    <m/>
    <x v="148"/>
    <x v="156"/>
    <m/>
    <m/>
    <m/>
    <m/>
    <n v="0"/>
    <n v="0"/>
  </r>
  <r>
    <m/>
    <m/>
    <x v="6"/>
    <x v="832"/>
    <m/>
    <m/>
    <n v="343"/>
    <n v="343"/>
    <n v="343"/>
    <n v="343"/>
  </r>
  <r>
    <m/>
    <m/>
    <x v="7"/>
    <x v="7"/>
    <n v="3"/>
    <n v="3"/>
    <n v="641"/>
    <n v="641"/>
    <n v="644"/>
    <n v="644"/>
  </r>
  <r>
    <m/>
    <m/>
    <x v="133"/>
    <x v="137"/>
    <n v="2"/>
    <n v="2"/>
    <n v="57"/>
    <n v="57"/>
    <n v="59"/>
    <n v="59"/>
  </r>
  <r>
    <m/>
    <m/>
    <x v="647"/>
    <x v="833"/>
    <m/>
    <m/>
    <n v="10"/>
    <n v="10"/>
    <n v="10"/>
    <n v="10"/>
  </r>
  <r>
    <m/>
    <m/>
    <x v="323"/>
    <x v="834"/>
    <n v="1"/>
    <n v="1"/>
    <n v="26"/>
    <n v="26"/>
    <n v="27"/>
    <n v="27"/>
  </r>
  <r>
    <m/>
    <m/>
    <x v="134"/>
    <x v="835"/>
    <m/>
    <m/>
    <n v="105"/>
    <n v="105"/>
    <n v="105"/>
    <n v="105"/>
  </r>
  <r>
    <m/>
    <m/>
    <x v="192"/>
    <x v="210"/>
    <n v="11"/>
    <n v="11"/>
    <n v="26"/>
    <n v="26"/>
    <n v="37"/>
    <n v="37"/>
  </r>
  <r>
    <m/>
    <m/>
    <x v="211"/>
    <x v="836"/>
    <n v="42"/>
    <n v="42"/>
    <n v="1611"/>
    <n v="1611"/>
    <n v="1653"/>
    <n v="1653"/>
  </r>
  <r>
    <m/>
    <m/>
    <x v="15"/>
    <x v="837"/>
    <m/>
    <m/>
    <n v="511"/>
    <n v="511"/>
    <n v="511"/>
    <n v="511"/>
  </r>
  <r>
    <m/>
    <m/>
    <x v="150"/>
    <x v="158"/>
    <m/>
    <m/>
    <m/>
    <m/>
    <n v="0"/>
    <n v="0"/>
  </r>
  <r>
    <m/>
    <m/>
    <x v="648"/>
    <x v="838"/>
    <m/>
    <m/>
    <m/>
    <m/>
    <n v="0"/>
    <n v="0"/>
  </r>
  <r>
    <m/>
    <m/>
    <x v="330"/>
    <x v="839"/>
    <m/>
    <m/>
    <m/>
    <m/>
    <n v="0"/>
    <n v="0"/>
  </r>
  <r>
    <m/>
    <m/>
    <x v="16"/>
    <x v="840"/>
    <m/>
    <m/>
    <n v="166"/>
    <n v="166"/>
    <n v="166"/>
    <n v="166"/>
  </r>
  <r>
    <m/>
    <m/>
    <x v="314"/>
    <x v="394"/>
    <m/>
    <m/>
    <n v="99"/>
    <n v="99"/>
    <n v="99"/>
    <n v="99"/>
  </r>
  <r>
    <m/>
    <m/>
    <x v="18"/>
    <x v="841"/>
    <m/>
    <m/>
    <m/>
    <m/>
    <n v="0"/>
    <n v="0"/>
  </r>
  <r>
    <m/>
    <m/>
    <x v="140"/>
    <x v="842"/>
    <n v="1"/>
    <n v="1"/>
    <n v="650"/>
    <n v="650"/>
    <n v="651"/>
    <n v="651"/>
  </r>
  <r>
    <m/>
    <m/>
    <x v="9"/>
    <x v="374"/>
    <m/>
    <m/>
    <n v="41"/>
    <n v="41"/>
    <n v="41"/>
    <n v="41"/>
  </r>
  <r>
    <m/>
    <m/>
    <x v="13"/>
    <x v="128"/>
    <m/>
    <m/>
    <n v="177"/>
    <n v="177"/>
    <n v="177"/>
    <n v="177"/>
  </r>
  <r>
    <m/>
    <m/>
    <x v="169"/>
    <x v="539"/>
    <m/>
    <m/>
    <n v="532"/>
    <n v="532"/>
    <n v="532"/>
    <n v="532"/>
  </r>
  <r>
    <m/>
    <m/>
    <x v="8"/>
    <x v="376"/>
    <n v="3"/>
    <n v="3"/>
    <n v="11"/>
    <n v="11"/>
    <n v="14"/>
    <n v="14"/>
  </r>
  <r>
    <m/>
    <m/>
    <x v="649"/>
    <x v="843"/>
    <m/>
    <m/>
    <m/>
    <m/>
    <n v="0"/>
    <n v="0"/>
  </r>
  <r>
    <m/>
    <m/>
    <x v="170"/>
    <x v="844"/>
    <n v="15"/>
    <n v="15"/>
    <n v="1"/>
    <n v="1"/>
    <n v="16"/>
    <n v="16"/>
  </r>
  <r>
    <m/>
    <m/>
    <x v="68"/>
    <x v="845"/>
    <n v="2"/>
    <n v="2"/>
    <m/>
    <m/>
    <n v="2"/>
    <n v="2"/>
  </r>
  <r>
    <m/>
    <m/>
    <x v="650"/>
    <x v="846"/>
    <m/>
    <m/>
    <m/>
    <m/>
    <n v="0"/>
    <n v="0"/>
  </r>
  <r>
    <m/>
    <m/>
    <x v="296"/>
    <x v="847"/>
    <m/>
    <m/>
    <m/>
    <m/>
    <n v="0"/>
    <n v="0"/>
  </r>
  <r>
    <m/>
    <m/>
    <x v="12"/>
    <x v="11"/>
    <m/>
    <m/>
    <n v="1"/>
    <n v="1"/>
    <n v="1"/>
    <n v="1"/>
  </r>
  <r>
    <m/>
    <m/>
    <x v="221"/>
    <x v="848"/>
    <m/>
    <m/>
    <m/>
    <m/>
    <n v="0"/>
    <n v="0"/>
  </r>
  <r>
    <m/>
    <m/>
    <x v="527"/>
    <x v="694"/>
    <n v="3"/>
    <n v="3"/>
    <m/>
    <m/>
    <n v="3"/>
    <n v="3"/>
  </r>
  <r>
    <m/>
    <m/>
    <x v="651"/>
    <x v="849"/>
    <m/>
    <m/>
    <m/>
    <m/>
    <n v="0"/>
    <n v="0"/>
  </r>
  <r>
    <m/>
    <m/>
    <x v="172"/>
    <x v="404"/>
    <m/>
    <m/>
    <m/>
    <m/>
    <n v="0"/>
    <n v="0"/>
  </r>
  <r>
    <m/>
    <m/>
    <x v="165"/>
    <x v="173"/>
    <m/>
    <m/>
    <n v="5"/>
    <n v="5"/>
    <n v="5"/>
    <n v="5"/>
  </r>
  <r>
    <m/>
    <m/>
    <x v="303"/>
    <x v="850"/>
    <m/>
    <m/>
    <n v="35"/>
    <n v="35"/>
    <n v="35"/>
    <n v="35"/>
  </r>
  <r>
    <m/>
    <m/>
    <x v="652"/>
    <x v="851"/>
    <m/>
    <m/>
    <m/>
    <m/>
    <n v="0"/>
    <n v="0"/>
  </r>
  <r>
    <m/>
    <m/>
    <x v="177"/>
    <x v="852"/>
    <m/>
    <m/>
    <m/>
    <m/>
    <n v="0"/>
    <n v="0"/>
  </r>
  <r>
    <m/>
    <m/>
    <x v="352"/>
    <x v="853"/>
    <m/>
    <m/>
    <n v="1"/>
    <n v="1"/>
    <n v="1"/>
    <n v="1"/>
  </r>
  <r>
    <m/>
    <m/>
    <x v="140"/>
    <x v="146"/>
    <m/>
    <m/>
    <m/>
    <m/>
    <n v="0"/>
    <n v="0"/>
  </r>
  <r>
    <m/>
    <m/>
    <x v="484"/>
    <x v="645"/>
    <n v="94"/>
    <n v="94"/>
    <n v="9"/>
    <n v="9"/>
    <n v="103"/>
    <n v="103"/>
  </r>
  <r>
    <m/>
    <m/>
    <x v="97"/>
    <x v="676"/>
    <n v="8"/>
    <n v="8"/>
    <n v="1"/>
    <n v="1"/>
    <n v="9"/>
    <n v="9"/>
  </r>
  <r>
    <m/>
    <m/>
    <x v="157"/>
    <x v="165"/>
    <n v="12"/>
    <n v="12"/>
    <n v="1"/>
    <n v="1"/>
    <n v="13"/>
    <n v="13"/>
  </r>
  <r>
    <m/>
    <m/>
    <x v="653"/>
    <x v="854"/>
    <m/>
    <m/>
    <m/>
    <m/>
    <n v="0"/>
    <n v="0"/>
  </r>
  <r>
    <m/>
    <m/>
    <x v="90"/>
    <x v="855"/>
    <m/>
    <m/>
    <m/>
    <m/>
    <n v="0"/>
    <n v="0"/>
  </r>
  <r>
    <m/>
    <m/>
    <x v="654"/>
    <x v="856"/>
    <m/>
    <m/>
    <m/>
    <m/>
    <n v="0"/>
    <n v="0"/>
  </r>
  <r>
    <m/>
    <m/>
    <x v="655"/>
    <x v="857"/>
    <n v="1"/>
    <n v="1"/>
    <m/>
    <m/>
    <n v="1"/>
    <n v="1"/>
  </r>
  <r>
    <m/>
    <m/>
    <x v="482"/>
    <x v="643"/>
    <m/>
    <m/>
    <m/>
    <m/>
    <n v="0"/>
    <n v="0"/>
  </r>
  <r>
    <m/>
    <m/>
    <x v="656"/>
    <x v="858"/>
    <m/>
    <m/>
    <m/>
    <m/>
    <n v="0"/>
    <n v="0"/>
  </r>
  <r>
    <m/>
    <m/>
    <x v="511"/>
    <x v="674"/>
    <n v="8"/>
    <n v="8"/>
    <n v="1"/>
    <n v="1"/>
    <n v="9"/>
    <n v="9"/>
  </r>
  <r>
    <m/>
    <m/>
    <x v="657"/>
    <x v="859"/>
    <m/>
    <m/>
    <m/>
    <m/>
    <n v="0"/>
    <n v="0"/>
  </r>
  <r>
    <m/>
    <m/>
    <x v="173"/>
    <x v="680"/>
    <n v="5"/>
    <n v="5"/>
    <m/>
    <m/>
    <n v="5"/>
    <n v="5"/>
  </r>
  <r>
    <m/>
    <m/>
    <x v="156"/>
    <x v="164"/>
    <n v="11"/>
    <n v="11"/>
    <n v="1"/>
    <n v="1"/>
    <n v="12"/>
    <n v="12"/>
  </r>
  <r>
    <m/>
    <m/>
    <x v="658"/>
    <x v="860"/>
    <m/>
    <m/>
    <n v="1"/>
    <n v="1"/>
    <n v="1"/>
    <n v="1"/>
  </r>
  <r>
    <m/>
    <m/>
    <x v="233"/>
    <x v="277"/>
    <n v="1"/>
    <n v="1"/>
    <n v="27"/>
    <n v="27"/>
    <n v="28"/>
    <n v="28"/>
  </r>
  <r>
    <m/>
    <m/>
    <x v="659"/>
    <x v="859"/>
    <n v="1"/>
    <n v="1"/>
    <m/>
    <m/>
    <n v="1"/>
    <n v="1"/>
  </r>
  <r>
    <m/>
    <m/>
    <x v="660"/>
    <x v="861"/>
    <m/>
    <m/>
    <m/>
    <m/>
    <n v="0"/>
    <n v="0"/>
  </r>
  <r>
    <m/>
    <m/>
    <x v="661"/>
    <x v="862"/>
    <m/>
    <m/>
    <m/>
    <m/>
    <n v="0"/>
    <n v="0"/>
  </r>
  <r>
    <m/>
    <m/>
    <x v="662"/>
    <x v="863"/>
    <m/>
    <m/>
    <n v="4"/>
    <n v="4"/>
    <n v="4"/>
    <n v="4"/>
  </r>
  <r>
    <m/>
    <m/>
    <x v="135"/>
    <x v="139"/>
    <n v="3"/>
    <n v="3"/>
    <n v="5"/>
    <n v="5"/>
    <n v="8"/>
    <n v="8"/>
  </r>
  <r>
    <m/>
    <m/>
    <x v="663"/>
    <x v="864"/>
    <m/>
    <m/>
    <n v="29"/>
    <n v="29"/>
    <n v="29"/>
    <n v="29"/>
  </r>
  <r>
    <m/>
    <m/>
    <x v="582"/>
    <x v="750"/>
    <n v="1"/>
    <n v="1"/>
    <m/>
    <m/>
    <n v="1"/>
    <n v="1"/>
  </r>
  <r>
    <m/>
    <m/>
    <x v="664"/>
    <x v="865"/>
    <m/>
    <m/>
    <m/>
    <m/>
    <n v="0"/>
    <n v="0"/>
  </r>
  <r>
    <m/>
    <m/>
    <x v="665"/>
    <x v="866"/>
    <n v="3"/>
    <n v="3"/>
    <m/>
    <m/>
    <n v="3"/>
    <n v="3"/>
  </r>
  <r>
    <m/>
    <m/>
    <x v="528"/>
    <x v="695"/>
    <n v="21"/>
    <n v="21"/>
    <m/>
    <m/>
    <n v="21"/>
    <n v="21"/>
  </r>
  <r>
    <m/>
    <m/>
    <x v="633"/>
    <x v="867"/>
    <m/>
    <m/>
    <m/>
    <m/>
    <n v="0"/>
    <n v="0"/>
  </r>
  <r>
    <m/>
    <m/>
    <x v="666"/>
    <x v="868"/>
    <m/>
    <m/>
    <m/>
    <m/>
    <n v="0"/>
    <n v="0"/>
  </r>
  <r>
    <m/>
    <m/>
    <x v="667"/>
    <x v="869"/>
    <m/>
    <m/>
    <m/>
    <m/>
    <n v="0"/>
    <n v="0"/>
  </r>
  <r>
    <m/>
    <m/>
    <x v="484"/>
    <x v="870"/>
    <m/>
    <m/>
    <m/>
    <m/>
    <n v="0"/>
    <n v="0"/>
  </r>
  <r>
    <m/>
    <m/>
    <x v="665"/>
    <x v="871"/>
    <m/>
    <m/>
    <m/>
    <m/>
    <n v="0"/>
    <n v="0"/>
  </r>
  <r>
    <m/>
    <m/>
    <x v="629"/>
    <x v="872"/>
    <m/>
    <m/>
    <m/>
    <m/>
    <n v="0"/>
    <n v="0"/>
  </r>
  <r>
    <m/>
    <m/>
    <x v="515"/>
    <x v="873"/>
    <n v="3"/>
    <n v="3"/>
    <m/>
    <m/>
    <n v="3"/>
    <n v="3"/>
  </r>
  <r>
    <m/>
    <m/>
    <x v="317"/>
    <x v="398"/>
    <m/>
    <m/>
    <m/>
    <m/>
    <n v="0"/>
    <n v="0"/>
  </r>
  <r>
    <m/>
    <m/>
    <x v="668"/>
    <x v="874"/>
    <n v="621"/>
    <n v="621"/>
    <n v="29"/>
    <n v="29"/>
    <n v="650"/>
    <n v="650"/>
  </r>
  <r>
    <m/>
    <m/>
    <x v="483"/>
    <x v="875"/>
    <n v="8"/>
    <n v="8"/>
    <m/>
    <m/>
    <n v="8"/>
    <n v="8"/>
  </r>
  <r>
    <m/>
    <m/>
    <x v="153"/>
    <x v="876"/>
    <m/>
    <m/>
    <m/>
    <m/>
    <n v="0"/>
    <n v="0"/>
  </r>
  <r>
    <m/>
    <m/>
    <x v="411"/>
    <x v="877"/>
    <n v="9"/>
    <n v="9"/>
    <n v="1"/>
    <n v="1"/>
    <n v="10"/>
    <n v="10"/>
  </r>
  <r>
    <m/>
    <m/>
    <x v="669"/>
    <x v="878"/>
    <m/>
    <m/>
    <m/>
    <m/>
    <n v="0"/>
    <n v="0"/>
  </r>
  <r>
    <m/>
    <m/>
    <x v="208"/>
    <x v="879"/>
    <m/>
    <m/>
    <m/>
    <m/>
    <n v="0"/>
    <n v="0"/>
  </r>
  <r>
    <m/>
    <m/>
    <x v="513"/>
    <x v="880"/>
    <n v="5"/>
    <n v="5"/>
    <m/>
    <m/>
    <n v="5"/>
    <n v="5"/>
  </r>
  <r>
    <m/>
    <m/>
    <x v="176"/>
    <x v="186"/>
    <m/>
    <m/>
    <m/>
    <m/>
    <n v="0"/>
    <n v="0"/>
  </r>
  <r>
    <m/>
    <m/>
    <x v="67"/>
    <x v="65"/>
    <n v="6"/>
    <n v="6"/>
    <m/>
    <m/>
    <n v="6"/>
    <n v="6"/>
  </r>
  <r>
    <m/>
    <m/>
    <x v="670"/>
    <x v="881"/>
    <n v="3"/>
    <n v="3"/>
    <m/>
    <m/>
    <n v="3"/>
    <n v="3"/>
  </r>
  <r>
    <m/>
    <m/>
    <x v="520"/>
    <x v="687"/>
    <m/>
    <m/>
    <m/>
    <m/>
    <n v="0"/>
    <n v="0"/>
  </r>
  <r>
    <m/>
    <m/>
    <x v="521"/>
    <x v="688"/>
    <m/>
    <m/>
    <m/>
    <m/>
    <n v="0"/>
    <n v="0"/>
  </r>
  <r>
    <m/>
    <m/>
    <x v="527"/>
    <x v="882"/>
    <m/>
    <m/>
    <m/>
    <m/>
    <n v="0"/>
    <n v="0"/>
  </r>
  <r>
    <m/>
    <m/>
    <x v="412"/>
    <x v="555"/>
    <n v="1"/>
    <n v="1"/>
    <n v="2"/>
    <n v="2"/>
    <n v="3"/>
    <n v="3"/>
  </r>
  <r>
    <m/>
    <m/>
    <x v="298"/>
    <x v="345"/>
    <m/>
    <m/>
    <m/>
    <m/>
    <n v="0"/>
    <n v="0"/>
  </r>
  <r>
    <m/>
    <m/>
    <x v="671"/>
    <x v="883"/>
    <m/>
    <m/>
    <m/>
    <m/>
    <n v="0"/>
    <n v="0"/>
  </r>
  <r>
    <m/>
    <m/>
    <x v="526"/>
    <x v="884"/>
    <n v="3"/>
    <n v="3"/>
    <n v="1"/>
    <n v="1"/>
    <n v="4"/>
    <n v="4"/>
  </r>
  <r>
    <m/>
    <m/>
    <x v="386"/>
    <x v="885"/>
    <m/>
    <m/>
    <m/>
    <m/>
    <n v="0"/>
    <n v="0"/>
  </r>
  <r>
    <m/>
    <m/>
    <x v="315"/>
    <x v="396"/>
    <m/>
    <m/>
    <m/>
    <m/>
    <n v="0"/>
    <n v="0"/>
  </r>
  <r>
    <m/>
    <m/>
    <x v="413"/>
    <x v="886"/>
    <m/>
    <m/>
    <m/>
    <m/>
    <n v="0"/>
    <n v="0"/>
  </r>
  <r>
    <m/>
    <m/>
    <x v="316"/>
    <x v="887"/>
    <m/>
    <m/>
    <m/>
    <m/>
    <n v="0"/>
    <n v="0"/>
  </r>
  <r>
    <m/>
    <m/>
    <x v="672"/>
    <x v="888"/>
    <m/>
    <m/>
    <m/>
    <m/>
    <n v="0"/>
    <n v="0"/>
  </r>
  <r>
    <m/>
    <m/>
    <x v="408"/>
    <x v="551"/>
    <n v="1"/>
    <n v="1"/>
    <m/>
    <m/>
    <n v="1"/>
    <n v="1"/>
  </r>
  <r>
    <m/>
    <m/>
    <x v="673"/>
    <x v="889"/>
    <m/>
    <m/>
    <m/>
    <m/>
    <n v="0"/>
    <n v="0"/>
  </r>
  <r>
    <m/>
    <m/>
    <x v="674"/>
    <x v="890"/>
    <m/>
    <m/>
    <m/>
    <m/>
    <n v="0"/>
    <n v="0"/>
  </r>
  <r>
    <m/>
    <m/>
    <x v="675"/>
    <x v="891"/>
    <m/>
    <m/>
    <m/>
    <m/>
    <n v="0"/>
    <n v="0"/>
  </r>
  <r>
    <m/>
    <m/>
    <x v="407"/>
    <x v="550"/>
    <n v="2"/>
    <n v="2"/>
    <m/>
    <m/>
    <n v="2"/>
    <n v="2"/>
  </r>
  <r>
    <m/>
    <m/>
    <x v="523"/>
    <x v="690"/>
    <m/>
    <m/>
    <n v="1"/>
    <n v="1"/>
    <n v="1"/>
    <n v="1"/>
  </r>
  <r>
    <m/>
    <m/>
    <x v="676"/>
    <x v="892"/>
    <n v="1"/>
    <n v="1"/>
    <m/>
    <m/>
    <n v="1"/>
    <n v="1"/>
  </r>
  <r>
    <m/>
    <m/>
    <x v="677"/>
    <x v="893"/>
    <m/>
    <m/>
    <n v="1"/>
    <n v="1"/>
    <n v="1"/>
    <n v="1"/>
  </r>
  <r>
    <m/>
    <m/>
    <x v="318"/>
    <x v="894"/>
    <m/>
    <m/>
    <n v="1"/>
    <n v="1"/>
    <n v="1"/>
    <n v="1"/>
  </r>
  <r>
    <m/>
    <m/>
    <x v="296"/>
    <x v="34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s v=" Одељење оториноларингологије"/>
    <s v="Специјалистички прегледи"/>
    <x v="0"/>
    <x v="0"/>
    <m/>
    <m/>
    <m/>
    <m/>
    <m/>
    <m/>
  </r>
  <r>
    <m/>
    <s v="Сви прегледи укупно"/>
    <x v="0"/>
    <x v="0"/>
    <n v="9305"/>
    <n v="9305"/>
    <n v="0"/>
    <n v="0"/>
    <n v="9305"/>
    <n v="9305"/>
  </r>
  <r>
    <m/>
    <m/>
    <x v="1"/>
    <x v="1"/>
    <n v="6874"/>
    <n v="6874"/>
    <m/>
    <m/>
    <n v="6874"/>
    <n v="6874"/>
  </r>
  <r>
    <m/>
    <m/>
    <x v="2"/>
    <x v="2"/>
    <n v="2431"/>
    <n v="2431"/>
    <m/>
    <m/>
    <n v="2431"/>
    <n v="243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8689"/>
    <n v="8689"/>
    <n v="12650"/>
    <n v="12650"/>
    <n v="21339"/>
    <n v="21339"/>
  </r>
  <r>
    <m/>
    <s v="Операције"/>
    <x v="0"/>
    <x v="0"/>
    <n v="167"/>
    <n v="167"/>
    <n v="161"/>
    <n v="161"/>
    <n v="328"/>
    <n v="328"/>
  </r>
  <r>
    <m/>
    <m/>
    <x v="639"/>
    <x v="819"/>
    <m/>
    <m/>
    <n v="3"/>
    <n v="3"/>
    <n v="3"/>
    <n v="3"/>
  </r>
  <r>
    <m/>
    <m/>
    <x v="678"/>
    <x v="895"/>
    <m/>
    <m/>
    <m/>
    <m/>
    <n v="0"/>
    <n v="0"/>
  </r>
  <r>
    <m/>
    <m/>
    <x v="679"/>
    <x v="896"/>
    <n v="2"/>
    <n v="2"/>
    <n v="2"/>
    <n v="2"/>
    <n v="4"/>
    <n v="4"/>
  </r>
  <r>
    <m/>
    <m/>
    <x v="680"/>
    <x v="897"/>
    <m/>
    <m/>
    <m/>
    <m/>
    <n v="0"/>
    <n v="0"/>
  </r>
  <r>
    <m/>
    <m/>
    <x v="681"/>
    <x v="898"/>
    <m/>
    <m/>
    <m/>
    <m/>
    <n v="0"/>
    <n v="0"/>
  </r>
  <r>
    <m/>
    <m/>
    <x v="682"/>
    <x v="899"/>
    <m/>
    <m/>
    <m/>
    <m/>
    <n v="0"/>
    <n v="0"/>
  </r>
  <r>
    <m/>
    <m/>
    <x v="484"/>
    <x v="645"/>
    <m/>
    <m/>
    <m/>
    <m/>
    <n v="0"/>
    <n v="0"/>
  </r>
  <r>
    <m/>
    <m/>
    <x v="157"/>
    <x v="165"/>
    <m/>
    <m/>
    <m/>
    <m/>
    <n v="0"/>
    <n v="0"/>
  </r>
  <r>
    <m/>
    <m/>
    <x v="683"/>
    <x v="900"/>
    <n v="1"/>
    <n v="1"/>
    <n v="1"/>
    <n v="1"/>
    <n v="2"/>
    <n v="2"/>
  </r>
  <r>
    <m/>
    <m/>
    <x v="684"/>
    <x v="901"/>
    <n v="1"/>
    <n v="1"/>
    <m/>
    <m/>
    <n v="1"/>
    <n v="1"/>
  </r>
  <r>
    <m/>
    <m/>
    <x v="685"/>
    <x v="902"/>
    <n v="11"/>
    <n v="11"/>
    <n v="3"/>
    <n v="3"/>
    <n v="14"/>
    <n v="14"/>
  </r>
  <r>
    <m/>
    <m/>
    <x v="686"/>
    <x v="903"/>
    <n v="16"/>
    <n v="16"/>
    <n v="3"/>
    <n v="3"/>
    <n v="19"/>
    <n v="19"/>
  </r>
  <r>
    <m/>
    <m/>
    <x v="513"/>
    <x v="677"/>
    <n v="41"/>
    <n v="41"/>
    <n v="10"/>
    <n v="10"/>
    <n v="51"/>
    <n v="51"/>
  </r>
  <r>
    <m/>
    <m/>
    <x v="514"/>
    <x v="678"/>
    <n v="5"/>
    <n v="5"/>
    <n v="3"/>
    <n v="3"/>
    <n v="8"/>
    <n v="8"/>
  </r>
  <r>
    <m/>
    <m/>
    <x v="687"/>
    <x v="904"/>
    <n v="3"/>
    <n v="3"/>
    <m/>
    <m/>
    <n v="3"/>
    <n v="3"/>
  </r>
  <r>
    <m/>
    <m/>
    <x v="688"/>
    <x v="905"/>
    <n v="29"/>
    <n v="29"/>
    <n v="8"/>
    <n v="8"/>
    <n v="37"/>
    <n v="37"/>
  </r>
  <r>
    <m/>
    <m/>
    <x v="689"/>
    <x v="906"/>
    <m/>
    <m/>
    <m/>
    <m/>
    <n v="0"/>
    <n v="0"/>
  </r>
  <r>
    <m/>
    <m/>
    <x v="690"/>
    <x v="907"/>
    <m/>
    <m/>
    <m/>
    <m/>
    <n v="0"/>
    <n v="0"/>
  </r>
  <r>
    <m/>
    <m/>
    <x v="691"/>
    <x v="908"/>
    <m/>
    <m/>
    <n v="6"/>
    <n v="6"/>
    <n v="6"/>
    <n v="6"/>
  </r>
  <r>
    <m/>
    <m/>
    <x v="692"/>
    <x v="909"/>
    <m/>
    <m/>
    <n v="7"/>
    <n v="7"/>
    <n v="7"/>
    <n v="7"/>
  </r>
  <r>
    <m/>
    <m/>
    <x v="693"/>
    <x v="910"/>
    <m/>
    <m/>
    <m/>
    <m/>
    <n v="0"/>
    <n v="0"/>
  </r>
  <r>
    <m/>
    <m/>
    <x v="694"/>
    <x v="911"/>
    <m/>
    <m/>
    <n v="9"/>
    <n v="9"/>
    <n v="9"/>
    <n v="9"/>
  </r>
  <r>
    <m/>
    <m/>
    <x v="695"/>
    <x v="912"/>
    <m/>
    <m/>
    <n v="1"/>
    <n v="1"/>
    <n v="1"/>
    <n v="1"/>
  </r>
  <r>
    <m/>
    <m/>
    <x v="696"/>
    <x v="913"/>
    <m/>
    <m/>
    <m/>
    <m/>
    <n v="0"/>
    <n v="0"/>
  </r>
  <r>
    <m/>
    <m/>
    <x v="697"/>
    <x v="914"/>
    <m/>
    <m/>
    <n v="7"/>
    <n v="7"/>
    <n v="7"/>
    <n v="7"/>
  </r>
  <r>
    <m/>
    <m/>
    <x v="698"/>
    <x v="915"/>
    <m/>
    <m/>
    <n v="12"/>
    <n v="12"/>
    <n v="12"/>
    <n v="12"/>
  </r>
  <r>
    <m/>
    <m/>
    <x v="699"/>
    <x v="916"/>
    <m/>
    <m/>
    <n v="4"/>
    <n v="4"/>
    <n v="4"/>
    <n v="4"/>
  </r>
  <r>
    <m/>
    <m/>
    <x v="700"/>
    <x v="917"/>
    <m/>
    <m/>
    <n v="2"/>
    <n v="2"/>
    <n v="2"/>
    <n v="2"/>
  </r>
  <r>
    <m/>
    <m/>
    <x v="701"/>
    <x v="918"/>
    <n v="3"/>
    <n v="3"/>
    <m/>
    <m/>
    <n v="3"/>
    <n v="3"/>
  </r>
  <r>
    <m/>
    <m/>
    <x v="702"/>
    <x v="919"/>
    <n v="1"/>
    <n v="1"/>
    <n v="6"/>
    <n v="6"/>
    <n v="7"/>
    <n v="7"/>
  </r>
  <r>
    <m/>
    <m/>
    <x v="703"/>
    <x v="920"/>
    <m/>
    <m/>
    <n v="1"/>
    <n v="1"/>
    <n v="1"/>
    <n v="1"/>
  </r>
  <r>
    <m/>
    <m/>
    <x v="704"/>
    <x v="921"/>
    <m/>
    <m/>
    <n v="4"/>
    <n v="4"/>
    <n v="4"/>
    <n v="4"/>
  </r>
  <r>
    <m/>
    <m/>
    <x v="705"/>
    <x v="922"/>
    <m/>
    <m/>
    <m/>
    <m/>
    <n v="0"/>
    <n v="0"/>
  </r>
  <r>
    <m/>
    <m/>
    <x v="706"/>
    <x v="923"/>
    <m/>
    <m/>
    <m/>
    <m/>
    <n v="0"/>
    <n v="0"/>
  </r>
  <r>
    <m/>
    <m/>
    <x v="707"/>
    <x v="924"/>
    <m/>
    <m/>
    <m/>
    <m/>
    <n v="0"/>
    <n v="0"/>
  </r>
  <r>
    <m/>
    <m/>
    <x v="708"/>
    <x v="925"/>
    <n v="15"/>
    <n v="15"/>
    <n v="5"/>
    <n v="5"/>
    <n v="20"/>
    <n v="20"/>
  </r>
  <r>
    <m/>
    <m/>
    <x v="709"/>
    <x v="926"/>
    <n v="1"/>
    <n v="1"/>
    <m/>
    <m/>
    <n v="1"/>
    <n v="1"/>
  </r>
  <r>
    <m/>
    <m/>
    <x v="653"/>
    <x v="854"/>
    <m/>
    <m/>
    <m/>
    <m/>
    <n v="0"/>
    <n v="0"/>
  </r>
  <r>
    <m/>
    <m/>
    <x v="710"/>
    <x v="927"/>
    <m/>
    <m/>
    <m/>
    <m/>
    <n v="0"/>
    <n v="0"/>
  </r>
  <r>
    <m/>
    <m/>
    <x v="711"/>
    <x v="928"/>
    <n v="3"/>
    <n v="3"/>
    <n v="5"/>
    <n v="5"/>
    <n v="8"/>
    <n v="8"/>
  </r>
  <r>
    <m/>
    <m/>
    <x v="712"/>
    <x v="929"/>
    <m/>
    <m/>
    <n v="3"/>
    <n v="3"/>
    <n v="3"/>
    <n v="3"/>
  </r>
  <r>
    <m/>
    <m/>
    <x v="713"/>
    <x v="930"/>
    <m/>
    <m/>
    <m/>
    <m/>
    <n v="0"/>
    <n v="0"/>
  </r>
  <r>
    <m/>
    <m/>
    <x v="714"/>
    <x v="931"/>
    <n v="1"/>
    <n v="1"/>
    <n v="1"/>
    <n v="1"/>
    <n v="2"/>
    <n v="2"/>
  </r>
  <r>
    <m/>
    <m/>
    <x v="715"/>
    <x v="932"/>
    <m/>
    <m/>
    <n v="2"/>
    <n v="2"/>
    <n v="2"/>
    <n v="2"/>
  </r>
  <r>
    <m/>
    <m/>
    <x v="716"/>
    <x v="933"/>
    <n v="10"/>
    <n v="10"/>
    <n v="4"/>
    <n v="4"/>
    <n v="14"/>
    <n v="14"/>
  </r>
  <r>
    <m/>
    <m/>
    <x v="717"/>
    <x v="934"/>
    <m/>
    <m/>
    <n v="1"/>
    <n v="1"/>
    <n v="1"/>
    <n v="1"/>
  </r>
  <r>
    <m/>
    <m/>
    <x v="513"/>
    <x v="677"/>
    <m/>
    <m/>
    <m/>
    <m/>
    <n v="0"/>
    <n v="0"/>
  </r>
  <r>
    <m/>
    <m/>
    <x v="514"/>
    <x v="678"/>
    <m/>
    <m/>
    <m/>
    <m/>
    <n v="0"/>
    <n v="0"/>
  </r>
  <r>
    <m/>
    <m/>
    <x v="480"/>
    <x v="935"/>
    <m/>
    <m/>
    <m/>
    <m/>
    <n v="0"/>
    <n v="0"/>
  </r>
  <r>
    <m/>
    <m/>
    <x v="173"/>
    <x v="936"/>
    <m/>
    <m/>
    <m/>
    <m/>
    <n v="0"/>
    <n v="0"/>
  </r>
  <r>
    <m/>
    <m/>
    <x v="718"/>
    <x v="937"/>
    <m/>
    <m/>
    <m/>
    <m/>
    <n v="0"/>
    <n v="0"/>
  </r>
  <r>
    <m/>
    <m/>
    <x v="719"/>
    <x v="938"/>
    <m/>
    <m/>
    <n v="3"/>
    <n v="3"/>
    <n v="3"/>
    <n v="3"/>
  </r>
  <r>
    <m/>
    <m/>
    <x v="720"/>
    <x v="939"/>
    <m/>
    <m/>
    <m/>
    <m/>
    <n v="0"/>
    <n v="0"/>
  </r>
  <r>
    <m/>
    <m/>
    <x v="721"/>
    <x v="940"/>
    <m/>
    <m/>
    <n v="1"/>
    <n v="1"/>
    <n v="1"/>
    <n v="1"/>
  </r>
  <r>
    <m/>
    <m/>
    <x v="722"/>
    <x v="941"/>
    <m/>
    <m/>
    <n v="1"/>
    <n v="1"/>
    <n v="1"/>
    <n v="1"/>
  </r>
  <r>
    <m/>
    <m/>
    <x v="483"/>
    <x v="942"/>
    <m/>
    <m/>
    <m/>
    <m/>
    <n v="0"/>
    <n v="0"/>
  </r>
  <r>
    <m/>
    <m/>
    <x v="723"/>
    <x v="943"/>
    <m/>
    <m/>
    <m/>
    <m/>
    <n v="0"/>
    <n v="0"/>
  </r>
  <r>
    <m/>
    <m/>
    <x v="724"/>
    <x v="944"/>
    <m/>
    <m/>
    <m/>
    <m/>
    <n v="0"/>
    <n v="0"/>
  </r>
  <r>
    <m/>
    <m/>
    <x v="725"/>
    <x v="945"/>
    <n v="7"/>
    <n v="7"/>
    <n v="1"/>
    <n v="1"/>
    <n v="8"/>
    <n v="8"/>
  </r>
  <r>
    <m/>
    <m/>
    <x v="608"/>
    <x v="946"/>
    <n v="1"/>
    <n v="1"/>
    <n v="4"/>
    <n v="4"/>
    <n v="5"/>
    <n v="5"/>
  </r>
  <r>
    <m/>
    <m/>
    <x v="726"/>
    <x v="947"/>
    <m/>
    <m/>
    <n v="1"/>
    <n v="1"/>
    <n v="1"/>
    <n v="1"/>
  </r>
  <r>
    <m/>
    <m/>
    <x v="727"/>
    <x v="948"/>
    <m/>
    <m/>
    <m/>
    <m/>
    <n v="0"/>
    <n v="0"/>
  </r>
  <r>
    <m/>
    <m/>
    <x v="728"/>
    <x v="949"/>
    <m/>
    <m/>
    <m/>
    <m/>
    <n v="0"/>
    <n v="0"/>
  </r>
  <r>
    <m/>
    <m/>
    <x v="729"/>
    <x v="950"/>
    <m/>
    <m/>
    <m/>
    <m/>
    <n v="0"/>
    <n v="0"/>
  </r>
  <r>
    <m/>
    <m/>
    <x v="730"/>
    <x v="951"/>
    <m/>
    <m/>
    <m/>
    <m/>
    <n v="0"/>
    <n v="0"/>
  </r>
  <r>
    <m/>
    <m/>
    <x v="731"/>
    <x v="952"/>
    <m/>
    <m/>
    <m/>
    <m/>
    <n v="0"/>
    <n v="0"/>
  </r>
  <r>
    <m/>
    <m/>
    <x v="654"/>
    <x v="953"/>
    <m/>
    <m/>
    <n v="1"/>
    <n v="1"/>
    <n v="1"/>
    <n v="1"/>
  </r>
  <r>
    <m/>
    <m/>
    <x v="479"/>
    <x v="954"/>
    <n v="1"/>
    <n v="1"/>
    <m/>
    <m/>
    <n v="1"/>
    <n v="1"/>
  </r>
  <r>
    <m/>
    <m/>
    <x v="732"/>
    <x v="955"/>
    <m/>
    <m/>
    <m/>
    <m/>
    <n v="0"/>
    <n v="0"/>
  </r>
  <r>
    <m/>
    <m/>
    <x v="733"/>
    <x v="956"/>
    <n v="2"/>
    <n v="2"/>
    <n v="1"/>
    <n v="1"/>
    <n v="3"/>
    <n v="3"/>
  </r>
  <r>
    <m/>
    <m/>
    <x v="734"/>
    <x v="957"/>
    <n v="4"/>
    <n v="4"/>
    <m/>
    <m/>
    <n v="4"/>
    <n v="4"/>
  </r>
  <r>
    <m/>
    <m/>
    <x v="735"/>
    <x v="958"/>
    <m/>
    <m/>
    <m/>
    <m/>
    <n v="0"/>
    <n v="0"/>
  </r>
  <r>
    <m/>
    <m/>
    <x v="736"/>
    <x v="959"/>
    <m/>
    <m/>
    <n v="21"/>
    <n v="21"/>
    <n v="21"/>
    <n v="21"/>
  </r>
  <r>
    <m/>
    <m/>
    <x v="737"/>
    <x v="960"/>
    <m/>
    <m/>
    <m/>
    <m/>
    <n v="0"/>
    <n v="0"/>
  </r>
  <r>
    <m/>
    <m/>
    <x v="738"/>
    <x v="922"/>
    <m/>
    <m/>
    <n v="1"/>
    <n v="1"/>
    <n v="1"/>
    <n v="1"/>
  </r>
  <r>
    <m/>
    <m/>
    <x v="739"/>
    <x v="961"/>
    <m/>
    <m/>
    <m/>
    <m/>
    <n v="0"/>
    <n v="0"/>
  </r>
  <r>
    <m/>
    <m/>
    <x v="67"/>
    <x v="962"/>
    <m/>
    <m/>
    <m/>
    <m/>
    <n v="0"/>
    <n v="0"/>
  </r>
  <r>
    <m/>
    <m/>
    <x v="582"/>
    <x v="963"/>
    <m/>
    <m/>
    <m/>
    <m/>
    <n v="0"/>
    <n v="0"/>
  </r>
  <r>
    <m/>
    <m/>
    <x v="740"/>
    <x v="964"/>
    <m/>
    <m/>
    <m/>
    <m/>
    <n v="0"/>
    <n v="0"/>
  </r>
  <r>
    <m/>
    <m/>
    <x v="741"/>
    <x v="965"/>
    <m/>
    <m/>
    <m/>
    <m/>
    <n v="0"/>
    <n v="0"/>
  </r>
  <r>
    <m/>
    <m/>
    <x v="742"/>
    <x v="966"/>
    <m/>
    <m/>
    <m/>
    <m/>
    <n v="0"/>
    <n v="0"/>
  </r>
  <r>
    <m/>
    <m/>
    <x v="743"/>
    <x v="967"/>
    <m/>
    <m/>
    <m/>
    <m/>
    <n v="0"/>
    <n v="0"/>
  </r>
  <r>
    <m/>
    <m/>
    <x v="550"/>
    <x v="968"/>
    <m/>
    <m/>
    <m/>
    <m/>
    <n v="0"/>
    <n v="0"/>
  </r>
  <r>
    <m/>
    <m/>
    <x v="744"/>
    <x v="969"/>
    <n v="4"/>
    <n v="4"/>
    <n v="2"/>
    <n v="2"/>
    <n v="6"/>
    <n v="6"/>
  </r>
  <r>
    <m/>
    <m/>
    <x v="745"/>
    <x v="970"/>
    <n v="1"/>
    <n v="1"/>
    <n v="2"/>
    <n v="2"/>
    <n v="3"/>
    <n v="3"/>
  </r>
  <r>
    <m/>
    <m/>
    <x v="97"/>
    <x v="971"/>
    <n v="1"/>
    <n v="1"/>
    <m/>
    <m/>
    <n v="1"/>
    <n v="1"/>
  </r>
  <r>
    <m/>
    <m/>
    <x v="746"/>
    <x v="972"/>
    <m/>
    <m/>
    <m/>
    <m/>
    <n v="0"/>
    <n v="0"/>
  </r>
  <r>
    <m/>
    <m/>
    <x v="747"/>
    <x v="973"/>
    <m/>
    <m/>
    <m/>
    <m/>
    <n v="0"/>
    <n v="0"/>
  </r>
  <r>
    <m/>
    <m/>
    <x v="748"/>
    <x v="974"/>
    <m/>
    <m/>
    <m/>
    <m/>
    <n v="0"/>
    <n v="0"/>
  </r>
  <r>
    <m/>
    <m/>
    <x v="749"/>
    <x v="975"/>
    <m/>
    <m/>
    <n v="1"/>
    <n v="1"/>
    <n v="1"/>
    <n v="1"/>
  </r>
  <r>
    <m/>
    <m/>
    <x v="750"/>
    <x v="976"/>
    <n v="1"/>
    <n v="1"/>
    <n v="1"/>
    <n v="1"/>
    <n v="2"/>
    <n v="2"/>
  </r>
  <r>
    <m/>
    <m/>
    <x v="751"/>
    <x v="977"/>
    <m/>
    <m/>
    <m/>
    <m/>
    <n v="0"/>
    <n v="0"/>
  </r>
  <r>
    <m/>
    <m/>
    <x v="752"/>
    <x v="978"/>
    <m/>
    <m/>
    <n v="1"/>
    <n v="1"/>
    <n v="1"/>
    <n v="1"/>
  </r>
  <r>
    <m/>
    <m/>
    <x v="753"/>
    <x v="979"/>
    <m/>
    <m/>
    <n v="1"/>
    <n v="1"/>
    <n v="1"/>
    <n v="1"/>
  </r>
  <r>
    <m/>
    <m/>
    <x v="754"/>
    <x v="980"/>
    <n v="1"/>
    <n v="1"/>
    <m/>
    <m/>
    <n v="1"/>
    <n v="1"/>
  </r>
  <r>
    <m/>
    <m/>
    <x v="755"/>
    <x v="981"/>
    <m/>
    <m/>
    <m/>
    <m/>
    <n v="0"/>
    <n v="0"/>
  </r>
  <r>
    <m/>
    <m/>
    <x v="756"/>
    <x v="982"/>
    <m/>
    <m/>
    <n v="1"/>
    <n v="1"/>
    <n v="1"/>
    <n v="1"/>
  </r>
  <r>
    <m/>
    <m/>
    <x v="757"/>
    <x v="981"/>
    <m/>
    <m/>
    <n v="1"/>
    <n v="1"/>
    <n v="1"/>
    <n v="1"/>
  </r>
  <r>
    <m/>
    <m/>
    <x v="758"/>
    <x v="983"/>
    <m/>
    <m/>
    <n v="1"/>
    <n v="1"/>
    <n v="1"/>
    <n v="1"/>
  </r>
  <r>
    <m/>
    <m/>
    <x v="759"/>
    <x v="984"/>
    <m/>
    <m/>
    <n v="1"/>
    <n v="1"/>
    <n v="1"/>
    <n v="1"/>
  </r>
  <r>
    <m/>
    <m/>
    <x v="760"/>
    <x v="985"/>
    <n v="1"/>
    <n v="1"/>
    <m/>
    <m/>
    <n v="1"/>
    <n v="1"/>
  </r>
  <r>
    <m/>
    <m/>
    <x v="761"/>
    <x v="986"/>
    <m/>
    <m/>
    <n v="1"/>
    <n v="1"/>
    <n v="1"/>
    <n v="1"/>
  </r>
  <r>
    <m/>
    <s v="Остале услуге"/>
    <x v="0"/>
    <x v="0"/>
    <n v="8522"/>
    <n v="8522"/>
    <n v="12489"/>
    <n v="12489"/>
    <n v="21011"/>
    <n v="21011"/>
  </r>
  <r>
    <m/>
    <m/>
    <x v="762"/>
    <x v="987"/>
    <n v="2002"/>
    <n v="2002"/>
    <n v="122"/>
    <n v="122"/>
    <n v="2124"/>
    <n v="2124"/>
  </r>
  <r>
    <m/>
    <m/>
    <x v="763"/>
    <x v="988"/>
    <n v="429"/>
    <n v="429"/>
    <n v="12"/>
    <n v="12"/>
    <n v="441"/>
    <n v="441"/>
  </r>
  <r>
    <m/>
    <m/>
    <x v="732"/>
    <x v="955"/>
    <n v="10"/>
    <n v="10"/>
    <m/>
    <m/>
    <n v="10"/>
    <n v="10"/>
  </r>
  <r>
    <m/>
    <m/>
    <x v="654"/>
    <x v="953"/>
    <n v="1"/>
    <n v="1"/>
    <m/>
    <m/>
    <n v="1"/>
    <n v="1"/>
  </r>
  <r>
    <m/>
    <m/>
    <x v="107"/>
    <x v="105"/>
    <n v="122"/>
    <n v="122"/>
    <n v="178"/>
    <n v="178"/>
    <n v="300"/>
    <n v="300"/>
  </r>
  <r>
    <m/>
    <m/>
    <x v="479"/>
    <x v="954"/>
    <n v="11"/>
    <n v="11"/>
    <m/>
    <m/>
    <n v="11"/>
    <n v="11"/>
  </r>
  <r>
    <m/>
    <m/>
    <x v="67"/>
    <x v="962"/>
    <m/>
    <m/>
    <m/>
    <m/>
    <n v="0"/>
    <n v="0"/>
  </r>
  <r>
    <m/>
    <m/>
    <x v="14"/>
    <x v="193"/>
    <m/>
    <m/>
    <n v="26"/>
    <n v="26"/>
    <n v="26"/>
    <n v="26"/>
  </r>
  <r>
    <m/>
    <m/>
    <x v="764"/>
    <x v="989"/>
    <n v="12"/>
    <n v="12"/>
    <m/>
    <m/>
    <n v="12"/>
    <n v="12"/>
  </r>
  <r>
    <m/>
    <m/>
    <x v="689"/>
    <x v="906"/>
    <n v="8"/>
    <n v="8"/>
    <n v="70"/>
    <n v="70"/>
    <n v="78"/>
    <n v="78"/>
  </r>
  <r>
    <m/>
    <m/>
    <x v="765"/>
    <x v="990"/>
    <n v="21"/>
    <n v="21"/>
    <n v="3"/>
    <n v="3"/>
    <n v="24"/>
    <n v="24"/>
  </r>
  <r>
    <m/>
    <m/>
    <x v="766"/>
    <x v="991"/>
    <n v="950"/>
    <n v="950"/>
    <n v="18"/>
    <n v="18"/>
    <n v="968"/>
    <n v="968"/>
  </r>
  <r>
    <m/>
    <m/>
    <x v="767"/>
    <x v="992"/>
    <n v="26"/>
    <n v="26"/>
    <n v="6"/>
    <n v="6"/>
    <n v="32"/>
    <n v="32"/>
  </r>
  <r>
    <m/>
    <m/>
    <x v="768"/>
    <x v="993"/>
    <n v="8"/>
    <n v="8"/>
    <n v="13"/>
    <n v="13"/>
    <n v="21"/>
    <n v="21"/>
  </r>
  <r>
    <m/>
    <m/>
    <x v="708"/>
    <x v="925"/>
    <m/>
    <m/>
    <m/>
    <m/>
    <n v="0"/>
    <n v="0"/>
  </r>
  <r>
    <m/>
    <m/>
    <x v="769"/>
    <x v="994"/>
    <n v="761"/>
    <n v="761"/>
    <n v="71"/>
    <n v="71"/>
    <n v="832"/>
    <n v="832"/>
  </r>
  <r>
    <m/>
    <m/>
    <x v="770"/>
    <x v="995"/>
    <n v="403"/>
    <n v="403"/>
    <n v="6"/>
    <n v="6"/>
    <n v="409"/>
    <n v="409"/>
  </r>
  <r>
    <m/>
    <m/>
    <x v="393"/>
    <x v="511"/>
    <m/>
    <m/>
    <m/>
    <m/>
    <n v="0"/>
    <n v="0"/>
  </r>
  <r>
    <m/>
    <m/>
    <x v="324"/>
    <x v="996"/>
    <n v="3"/>
    <n v="3"/>
    <m/>
    <m/>
    <n v="3"/>
    <n v="3"/>
  </r>
  <r>
    <m/>
    <m/>
    <x v="771"/>
    <x v="997"/>
    <n v="931"/>
    <n v="931"/>
    <n v="8"/>
    <n v="8"/>
    <n v="939"/>
    <n v="939"/>
  </r>
  <r>
    <m/>
    <m/>
    <x v="662"/>
    <x v="863"/>
    <n v="42"/>
    <n v="42"/>
    <n v="195"/>
    <n v="195"/>
    <n v="237"/>
    <n v="237"/>
  </r>
  <r>
    <m/>
    <m/>
    <x v="772"/>
    <x v="998"/>
    <n v="22"/>
    <n v="22"/>
    <n v="7"/>
    <n v="7"/>
    <n v="29"/>
    <n v="29"/>
  </r>
  <r>
    <m/>
    <m/>
    <x v="132"/>
    <x v="811"/>
    <n v="4"/>
    <n v="4"/>
    <n v="311"/>
    <n v="311"/>
    <n v="315"/>
    <n v="315"/>
  </r>
  <r>
    <m/>
    <m/>
    <x v="773"/>
    <x v="999"/>
    <n v="43"/>
    <n v="43"/>
    <n v="189"/>
    <n v="189"/>
    <n v="232"/>
    <n v="232"/>
  </r>
  <r>
    <m/>
    <m/>
    <x v="119"/>
    <x v="119"/>
    <n v="1"/>
    <n v="1"/>
    <n v="1"/>
    <n v="1"/>
    <n v="2"/>
    <n v="2"/>
  </r>
  <r>
    <m/>
    <m/>
    <x v="147"/>
    <x v="1000"/>
    <n v="126"/>
    <n v="126"/>
    <n v="60"/>
    <n v="60"/>
    <n v="186"/>
    <n v="186"/>
  </r>
  <r>
    <m/>
    <m/>
    <x v="16"/>
    <x v="488"/>
    <m/>
    <m/>
    <n v="237"/>
    <n v="237"/>
    <n v="237"/>
    <n v="237"/>
  </r>
  <r>
    <m/>
    <m/>
    <x v="774"/>
    <x v="1001"/>
    <n v="1998"/>
    <n v="1998"/>
    <n v="108"/>
    <n v="108"/>
    <n v="2106"/>
    <n v="2106"/>
  </r>
  <r>
    <m/>
    <m/>
    <x v="121"/>
    <x v="121"/>
    <m/>
    <m/>
    <n v="373"/>
    <n v="373"/>
    <n v="373"/>
    <n v="373"/>
  </r>
  <r>
    <m/>
    <m/>
    <x v="123"/>
    <x v="228"/>
    <n v="17"/>
    <n v="17"/>
    <n v="43"/>
    <n v="43"/>
    <n v="60"/>
    <n v="60"/>
  </r>
  <r>
    <m/>
    <m/>
    <x v="193"/>
    <x v="229"/>
    <n v="13"/>
    <n v="13"/>
    <n v="7"/>
    <n v="7"/>
    <n v="20"/>
    <n v="20"/>
  </r>
  <r>
    <m/>
    <m/>
    <x v="124"/>
    <x v="357"/>
    <n v="17"/>
    <n v="17"/>
    <n v="488"/>
    <n v="488"/>
    <n v="505"/>
    <n v="505"/>
  </r>
  <r>
    <m/>
    <m/>
    <x v="3"/>
    <x v="3"/>
    <n v="79"/>
    <n v="79"/>
    <n v="2096"/>
    <n v="2096"/>
    <n v="2175"/>
    <n v="2175"/>
  </r>
  <r>
    <m/>
    <m/>
    <x v="139"/>
    <x v="145"/>
    <n v="63"/>
    <n v="63"/>
    <n v="886"/>
    <n v="886"/>
    <n v="949"/>
    <n v="949"/>
  </r>
  <r>
    <m/>
    <m/>
    <x v="125"/>
    <x v="126"/>
    <n v="3"/>
    <n v="3"/>
    <m/>
    <m/>
    <n v="3"/>
    <n v="3"/>
  </r>
  <r>
    <m/>
    <m/>
    <x v="775"/>
    <x v="1002"/>
    <m/>
    <m/>
    <n v="2"/>
    <n v="2"/>
    <n v="2"/>
    <n v="2"/>
  </r>
  <r>
    <m/>
    <m/>
    <x v="776"/>
    <x v="1003"/>
    <n v="2"/>
    <n v="2"/>
    <m/>
    <m/>
    <n v="2"/>
    <n v="2"/>
  </r>
  <r>
    <m/>
    <m/>
    <x v="777"/>
    <x v="1004"/>
    <m/>
    <m/>
    <m/>
    <m/>
    <n v="0"/>
    <n v="0"/>
  </r>
  <r>
    <m/>
    <m/>
    <x v="127"/>
    <x v="129"/>
    <n v="94"/>
    <n v="94"/>
    <n v="869"/>
    <n v="869"/>
    <n v="963"/>
    <n v="963"/>
  </r>
  <r>
    <m/>
    <m/>
    <x v="189"/>
    <x v="239"/>
    <n v="28"/>
    <n v="28"/>
    <n v="23"/>
    <n v="23"/>
    <n v="51"/>
    <n v="51"/>
  </r>
  <r>
    <m/>
    <m/>
    <x v="735"/>
    <x v="958"/>
    <m/>
    <m/>
    <m/>
    <m/>
    <n v="0"/>
    <n v="0"/>
  </r>
  <r>
    <m/>
    <m/>
    <x v="758"/>
    <x v="983"/>
    <m/>
    <m/>
    <m/>
    <m/>
    <n v="0"/>
    <n v="0"/>
  </r>
  <r>
    <m/>
    <m/>
    <x v="734"/>
    <x v="957"/>
    <m/>
    <m/>
    <m/>
    <m/>
    <n v="0"/>
    <n v="0"/>
  </r>
  <r>
    <m/>
    <m/>
    <x v="135"/>
    <x v="139"/>
    <n v="12"/>
    <n v="12"/>
    <n v="9"/>
    <n v="9"/>
    <n v="21"/>
    <n v="21"/>
  </r>
  <r>
    <m/>
    <m/>
    <x v="192"/>
    <x v="210"/>
    <n v="12"/>
    <n v="12"/>
    <n v="9"/>
    <n v="9"/>
    <n v="21"/>
    <n v="21"/>
  </r>
  <r>
    <m/>
    <m/>
    <x v="126"/>
    <x v="1005"/>
    <n v="95"/>
    <n v="95"/>
    <n v="2091"/>
    <n v="2091"/>
    <n v="2186"/>
    <n v="2186"/>
  </r>
  <r>
    <m/>
    <m/>
    <x v="4"/>
    <x v="1006"/>
    <n v="64"/>
    <n v="64"/>
    <n v="1549"/>
    <n v="1549"/>
    <n v="1613"/>
    <n v="1613"/>
  </r>
  <r>
    <m/>
    <m/>
    <x v="128"/>
    <x v="130"/>
    <n v="11"/>
    <n v="11"/>
    <n v="484"/>
    <n v="484"/>
    <n v="495"/>
    <n v="495"/>
  </r>
  <r>
    <m/>
    <m/>
    <x v="189"/>
    <x v="239"/>
    <m/>
    <m/>
    <m/>
    <m/>
    <n v="0"/>
    <n v="0"/>
  </r>
  <r>
    <m/>
    <m/>
    <x v="148"/>
    <x v="156"/>
    <m/>
    <m/>
    <n v="62"/>
    <n v="62"/>
    <n v="62"/>
    <n v="62"/>
  </r>
  <r>
    <m/>
    <m/>
    <x v="223"/>
    <x v="264"/>
    <m/>
    <m/>
    <n v="4"/>
    <n v="4"/>
    <n v="4"/>
    <n v="4"/>
  </r>
  <r>
    <m/>
    <m/>
    <x v="10"/>
    <x v="136"/>
    <n v="1"/>
    <n v="1"/>
    <n v="76"/>
    <n v="76"/>
    <n v="77"/>
    <n v="77"/>
  </r>
  <r>
    <m/>
    <m/>
    <x v="6"/>
    <x v="6"/>
    <m/>
    <m/>
    <n v="4"/>
    <n v="4"/>
    <n v="4"/>
    <n v="4"/>
  </r>
  <r>
    <m/>
    <m/>
    <x v="176"/>
    <x v="1007"/>
    <m/>
    <m/>
    <n v="186"/>
    <n v="186"/>
    <n v="186"/>
    <n v="186"/>
  </r>
  <r>
    <m/>
    <m/>
    <x v="140"/>
    <x v="146"/>
    <m/>
    <m/>
    <n v="10"/>
    <n v="10"/>
    <n v="10"/>
    <n v="10"/>
  </r>
  <r>
    <m/>
    <m/>
    <x v="19"/>
    <x v="1008"/>
    <m/>
    <m/>
    <n v="137"/>
    <n v="137"/>
    <n v="137"/>
    <n v="137"/>
  </r>
  <r>
    <m/>
    <m/>
    <x v="142"/>
    <x v="1009"/>
    <m/>
    <m/>
    <n v="16"/>
    <n v="16"/>
    <n v="16"/>
    <n v="16"/>
  </r>
  <r>
    <m/>
    <m/>
    <x v="13"/>
    <x v="128"/>
    <m/>
    <m/>
    <n v="308"/>
    <n v="308"/>
    <n v="308"/>
    <n v="308"/>
  </r>
  <r>
    <m/>
    <m/>
    <x v="169"/>
    <x v="539"/>
    <m/>
    <m/>
    <n v="12"/>
    <n v="12"/>
    <n v="12"/>
    <n v="12"/>
  </r>
  <r>
    <m/>
    <m/>
    <x v="5"/>
    <x v="541"/>
    <n v="1"/>
    <n v="1"/>
    <n v="756"/>
    <n v="756"/>
    <n v="757"/>
    <n v="757"/>
  </r>
  <r>
    <m/>
    <m/>
    <x v="8"/>
    <x v="376"/>
    <m/>
    <m/>
    <n v="42"/>
    <n v="42"/>
    <n v="42"/>
    <n v="42"/>
  </r>
  <r>
    <m/>
    <m/>
    <x v="144"/>
    <x v="829"/>
    <m/>
    <m/>
    <n v="7"/>
    <n v="7"/>
    <n v="7"/>
    <n v="7"/>
  </r>
  <r>
    <m/>
    <m/>
    <x v="170"/>
    <x v="844"/>
    <n v="1"/>
    <n v="1"/>
    <m/>
    <m/>
    <n v="1"/>
    <n v="1"/>
  </r>
  <r>
    <m/>
    <m/>
    <x v="749"/>
    <x v="1010"/>
    <m/>
    <m/>
    <m/>
    <m/>
    <n v="0"/>
    <n v="0"/>
  </r>
  <r>
    <m/>
    <m/>
    <x v="736"/>
    <x v="959"/>
    <m/>
    <m/>
    <m/>
    <m/>
    <n v="0"/>
    <n v="0"/>
  </r>
  <r>
    <m/>
    <m/>
    <x v="778"/>
    <x v="1011"/>
    <m/>
    <m/>
    <m/>
    <m/>
    <n v="0"/>
    <n v="0"/>
  </r>
  <r>
    <m/>
    <m/>
    <x v="779"/>
    <x v="1012"/>
    <m/>
    <m/>
    <m/>
    <m/>
    <n v="0"/>
    <n v="0"/>
  </r>
  <r>
    <m/>
    <m/>
    <x v="780"/>
    <x v="1013"/>
    <m/>
    <m/>
    <m/>
    <m/>
    <n v="0"/>
    <n v="0"/>
  </r>
  <r>
    <m/>
    <m/>
    <x v="781"/>
    <x v="1014"/>
    <m/>
    <m/>
    <m/>
    <m/>
    <n v="0"/>
    <n v="0"/>
  </r>
  <r>
    <m/>
    <m/>
    <x v="228"/>
    <x v="1015"/>
    <m/>
    <m/>
    <m/>
    <m/>
    <n v="0"/>
    <n v="0"/>
  </r>
  <r>
    <m/>
    <m/>
    <x v="582"/>
    <x v="963"/>
    <m/>
    <m/>
    <m/>
    <m/>
    <n v="0"/>
    <n v="0"/>
  </r>
  <r>
    <m/>
    <m/>
    <x v="782"/>
    <x v="1016"/>
    <m/>
    <m/>
    <m/>
    <m/>
    <n v="0"/>
    <n v="0"/>
  </r>
  <r>
    <m/>
    <m/>
    <x v="399"/>
    <x v="517"/>
    <m/>
    <m/>
    <m/>
    <m/>
    <n v="0"/>
    <n v="0"/>
  </r>
  <r>
    <m/>
    <m/>
    <x v="400"/>
    <x v="1017"/>
    <m/>
    <m/>
    <m/>
    <m/>
    <n v="0"/>
    <n v="0"/>
  </r>
  <r>
    <m/>
    <m/>
    <x v="391"/>
    <x v="1018"/>
    <m/>
    <m/>
    <m/>
    <m/>
    <n v="0"/>
    <n v="0"/>
  </r>
  <r>
    <m/>
    <m/>
    <x v="395"/>
    <x v="513"/>
    <m/>
    <m/>
    <m/>
    <m/>
    <n v="0"/>
    <n v="0"/>
  </r>
  <r>
    <m/>
    <m/>
    <x v="165"/>
    <x v="173"/>
    <m/>
    <m/>
    <m/>
    <m/>
    <n v="0"/>
    <n v="0"/>
  </r>
  <r>
    <m/>
    <m/>
    <x v="166"/>
    <x v="1019"/>
    <m/>
    <m/>
    <m/>
    <m/>
    <n v="0"/>
    <n v="0"/>
  </r>
  <r>
    <m/>
    <m/>
    <x v="167"/>
    <x v="505"/>
    <m/>
    <m/>
    <m/>
    <m/>
    <n v="0"/>
    <n v="0"/>
  </r>
  <r>
    <m/>
    <m/>
    <x v="783"/>
    <x v="1020"/>
    <m/>
    <m/>
    <m/>
    <m/>
    <n v="0"/>
    <n v="0"/>
  </r>
  <r>
    <m/>
    <m/>
    <x v="750"/>
    <x v="976"/>
    <n v="12"/>
    <n v="12"/>
    <m/>
    <m/>
    <n v="12"/>
    <n v="12"/>
  </r>
  <r>
    <m/>
    <m/>
    <x v="784"/>
    <x v="1021"/>
    <m/>
    <m/>
    <m/>
    <m/>
    <n v="0"/>
    <n v="0"/>
  </r>
  <r>
    <m/>
    <m/>
    <x v="157"/>
    <x v="165"/>
    <n v="11"/>
    <n v="11"/>
    <n v="8"/>
    <n v="8"/>
    <n v="19"/>
    <n v="19"/>
  </r>
  <r>
    <m/>
    <m/>
    <x v="484"/>
    <x v="870"/>
    <n v="22"/>
    <n v="22"/>
    <n v="3"/>
    <n v="3"/>
    <n v="25"/>
    <n v="25"/>
  </r>
  <r>
    <m/>
    <m/>
    <x v="513"/>
    <x v="1022"/>
    <m/>
    <m/>
    <m/>
    <m/>
    <n v="0"/>
    <n v="0"/>
  </r>
  <r>
    <m/>
    <m/>
    <x v="689"/>
    <x v="906"/>
    <m/>
    <m/>
    <m/>
    <m/>
    <n v="0"/>
    <n v="0"/>
  </r>
  <r>
    <m/>
    <m/>
    <x v="690"/>
    <x v="1023"/>
    <n v="8"/>
    <n v="8"/>
    <m/>
    <m/>
    <n v="8"/>
    <n v="8"/>
  </r>
  <r>
    <m/>
    <m/>
    <x v="785"/>
    <x v="1024"/>
    <m/>
    <m/>
    <m/>
    <m/>
    <n v="0"/>
    <n v="0"/>
  </r>
  <r>
    <m/>
    <m/>
    <x v="147"/>
    <x v="1025"/>
    <m/>
    <m/>
    <m/>
    <m/>
    <n v="0"/>
    <n v="0"/>
  </r>
  <r>
    <m/>
    <m/>
    <x v="175"/>
    <x v="177"/>
    <m/>
    <m/>
    <n v="2"/>
    <n v="2"/>
    <n v="2"/>
    <n v="2"/>
  </r>
  <r>
    <m/>
    <m/>
    <x v="747"/>
    <x v="973"/>
    <n v="2"/>
    <n v="2"/>
    <m/>
    <m/>
    <n v="2"/>
    <n v="2"/>
  </r>
  <r>
    <m/>
    <m/>
    <x v="685"/>
    <x v="902"/>
    <m/>
    <m/>
    <m/>
    <m/>
    <n v="0"/>
    <n v="0"/>
  </r>
  <r>
    <m/>
    <m/>
    <x v="786"/>
    <x v="1026"/>
    <n v="6"/>
    <n v="6"/>
    <m/>
    <m/>
    <n v="6"/>
    <n v="6"/>
  </r>
  <r>
    <m/>
    <m/>
    <x v="787"/>
    <x v="1003"/>
    <m/>
    <m/>
    <m/>
    <m/>
    <n v="0"/>
    <n v="0"/>
  </r>
  <r>
    <m/>
    <m/>
    <x v="688"/>
    <x v="905"/>
    <n v="1"/>
    <n v="1"/>
    <n v="1"/>
    <n v="1"/>
    <n v="2"/>
    <n v="2"/>
  </r>
  <r>
    <m/>
    <m/>
    <x v="663"/>
    <x v="864"/>
    <m/>
    <m/>
    <n v="50"/>
    <n v="50"/>
    <n v="50"/>
    <n v="50"/>
  </r>
  <r>
    <m/>
    <m/>
    <x v="656"/>
    <x v="858"/>
    <n v="2"/>
    <n v="2"/>
    <m/>
    <m/>
    <n v="2"/>
    <n v="2"/>
  </r>
  <r>
    <m/>
    <m/>
    <x v="163"/>
    <x v="1027"/>
    <m/>
    <m/>
    <m/>
    <m/>
    <n v="0"/>
    <n v="0"/>
  </r>
  <r>
    <m/>
    <m/>
    <x v="7"/>
    <x v="7"/>
    <m/>
    <m/>
    <n v="10"/>
    <n v="10"/>
    <n v="10"/>
    <n v="10"/>
  </r>
  <r>
    <m/>
    <m/>
    <x v="727"/>
    <x v="948"/>
    <m/>
    <m/>
    <m/>
    <m/>
    <n v="0"/>
    <n v="0"/>
  </r>
  <r>
    <m/>
    <m/>
    <x v="332"/>
    <x v="1028"/>
    <m/>
    <m/>
    <m/>
    <m/>
    <n v="0"/>
    <n v="0"/>
  </r>
  <r>
    <m/>
    <m/>
    <x v="377"/>
    <x v="483"/>
    <m/>
    <m/>
    <m/>
    <m/>
    <n v="0"/>
    <n v="0"/>
  </r>
  <r>
    <m/>
    <m/>
    <x v="788"/>
    <x v="1029"/>
    <m/>
    <m/>
    <m/>
    <m/>
    <n v="0"/>
    <n v="0"/>
  </r>
  <r>
    <m/>
    <m/>
    <x v="686"/>
    <x v="903"/>
    <m/>
    <m/>
    <m/>
    <m/>
    <n v="0"/>
    <n v="0"/>
  </r>
  <r>
    <m/>
    <m/>
    <x v="789"/>
    <x v="1030"/>
    <m/>
    <m/>
    <m/>
    <m/>
    <n v="0"/>
    <n v="0"/>
  </r>
  <r>
    <m/>
    <m/>
    <x v="709"/>
    <x v="1031"/>
    <n v="2"/>
    <n v="2"/>
    <m/>
    <m/>
    <n v="2"/>
    <n v="2"/>
  </r>
  <r>
    <m/>
    <m/>
    <x v="483"/>
    <x v="644"/>
    <n v="2"/>
    <n v="2"/>
    <n v="1"/>
    <n v="1"/>
    <n v="3"/>
    <n v="3"/>
  </r>
  <r>
    <m/>
    <m/>
    <x v="790"/>
    <x v="1032"/>
    <n v="1"/>
    <n v="1"/>
    <m/>
    <m/>
    <n v="1"/>
    <n v="1"/>
  </r>
  <r>
    <m/>
    <m/>
    <x v="15"/>
    <x v="182"/>
    <m/>
    <m/>
    <n v="220"/>
    <n v="220"/>
    <n v="220"/>
    <n v="220"/>
  </r>
  <r>
    <m/>
    <m/>
    <x v="318"/>
    <x v="894"/>
    <m/>
    <m/>
    <n v="1"/>
    <n v="1"/>
    <n v="1"/>
    <n v="1"/>
  </r>
  <r>
    <m/>
    <m/>
    <x v="179"/>
    <x v="1033"/>
    <m/>
    <m/>
    <n v="1"/>
    <n v="1"/>
    <n v="1"/>
    <n v="1"/>
  </r>
  <r>
    <m/>
    <m/>
    <x v="327"/>
    <x v="411"/>
    <m/>
    <m/>
    <n v="1"/>
    <n v="1"/>
    <n v="1"/>
    <n v="1"/>
  </r>
  <r>
    <m/>
    <m/>
    <x v="791"/>
    <x v="1034"/>
    <n v="1"/>
    <n v="1"/>
    <n v="1"/>
    <n v="1"/>
    <n v="2"/>
    <n v="2"/>
  </r>
  <r>
    <m/>
    <m/>
    <x v="792"/>
    <x v="1035"/>
    <n v="1"/>
    <n v="1"/>
    <m/>
    <m/>
    <n v="1"/>
    <n v="1"/>
  </r>
  <r>
    <m/>
    <m/>
    <x v="179"/>
    <x v="1036"/>
    <m/>
    <m/>
    <m/>
    <m/>
    <n v="0"/>
    <n v="0"/>
  </r>
  <r>
    <m/>
    <m/>
    <x v="671"/>
    <x v="883"/>
    <n v="1"/>
    <n v="1"/>
    <m/>
    <m/>
    <n v="1"/>
    <n v="1"/>
  </r>
  <r>
    <m/>
    <m/>
    <x v="793"/>
    <x v="1037"/>
    <n v="1"/>
    <n v="1"/>
    <m/>
    <m/>
    <n v="1"/>
    <n v="1"/>
  </r>
  <r>
    <m/>
    <m/>
    <x v="784"/>
    <x v="1038"/>
    <n v="1"/>
    <n v="1"/>
    <m/>
    <m/>
    <n v="1"/>
    <n v="1"/>
  </r>
  <r>
    <m/>
    <m/>
    <x v="744"/>
    <x v="969"/>
    <n v="1"/>
    <n v="1"/>
    <m/>
    <m/>
    <n v="1"/>
    <n v="1"/>
  </r>
  <r>
    <m/>
    <m/>
    <x v="0"/>
    <x v="0"/>
    <m/>
    <m/>
    <m/>
    <m/>
    <m/>
    <m/>
  </r>
  <r>
    <s v="Одељење ортопедије"/>
    <s v="Специјалистички прегледи"/>
    <x v="0"/>
    <x v="0"/>
    <m/>
    <m/>
    <m/>
    <m/>
    <m/>
    <m/>
  </r>
  <r>
    <m/>
    <s v="Сви прегледи укупно"/>
    <x v="0"/>
    <x v="0"/>
    <n v="9758"/>
    <n v="9758"/>
    <n v="0"/>
    <n v="0"/>
    <n v="9758"/>
    <n v="9758"/>
  </r>
  <r>
    <m/>
    <m/>
    <x v="1"/>
    <x v="1"/>
    <n v="5302"/>
    <n v="5302"/>
    <m/>
    <m/>
    <n v="5302"/>
    <n v="5302"/>
  </r>
  <r>
    <m/>
    <m/>
    <x v="2"/>
    <x v="2"/>
    <n v="4456"/>
    <n v="4456"/>
    <m/>
    <m/>
    <n v="4456"/>
    <n v="4456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5136"/>
    <n v="5142"/>
    <n v="18554"/>
    <n v="18550"/>
    <n v="23690"/>
    <n v="23692"/>
  </r>
  <r>
    <m/>
    <s v="Операције"/>
    <x v="0"/>
    <x v="0"/>
    <n v="0"/>
    <n v="0"/>
    <n v="165"/>
    <n v="165"/>
    <n v="165"/>
    <n v="165"/>
  </r>
  <r>
    <m/>
    <m/>
    <x v="170"/>
    <x v="772"/>
    <m/>
    <m/>
    <m/>
    <m/>
    <n v="0"/>
    <n v="0"/>
  </r>
  <r>
    <m/>
    <m/>
    <x v="655"/>
    <x v="1039"/>
    <m/>
    <m/>
    <m/>
    <m/>
    <n v="0"/>
    <n v="0"/>
  </r>
  <r>
    <m/>
    <m/>
    <x v="157"/>
    <x v="165"/>
    <m/>
    <m/>
    <m/>
    <m/>
    <n v="0"/>
    <n v="0"/>
  </r>
  <r>
    <m/>
    <m/>
    <x v="794"/>
    <x v="1040"/>
    <m/>
    <m/>
    <m/>
    <m/>
    <n v="0"/>
    <n v="0"/>
  </r>
  <r>
    <m/>
    <m/>
    <x v="523"/>
    <x v="690"/>
    <m/>
    <m/>
    <m/>
    <m/>
    <n v="0"/>
    <n v="0"/>
  </r>
  <r>
    <m/>
    <m/>
    <x v="795"/>
    <x v="1041"/>
    <m/>
    <m/>
    <n v="80"/>
    <n v="80"/>
    <n v="80"/>
    <n v="80"/>
  </r>
  <r>
    <m/>
    <m/>
    <x v="796"/>
    <x v="1042"/>
    <m/>
    <m/>
    <m/>
    <m/>
    <n v="0"/>
    <n v="0"/>
  </r>
  <r>
    <m/>
    <m/>
    <x v="797"/>
    <x v="1043"/>
    <m/>
    <m/>
    <m/>
    <m/>
    <n v="0"/>
    <n v="0"/>
  </r>
  <r>
    <m/>
    <m/>
    <x v="798"/>
    <x v="1044"/>
    <m/>
    <m/>
    <n v="3"/>
    <n v="3"/>
    <n v="3"/>
    <n v="3"/>
  </r>
  <r>
    <m/>
    <m/>
    <x v="799"/>
    <x v="1045"/>
    <m/>
    <m/>
    <n v="1"/>
    <n v="1"/>
    <n v="1"/>
    <n v="1"/>
  </r>
  <r>
    <m/>
    <m/>
    <x v="800"/>
    <x v="1046"/>
    <m/>
    <m/>
    <n v="56"/>
    <n v="56"/>
    <n v="56"/>
    <n v="56"/>
  </r>
  <r>
    <m/>
    <m/>
    <x v="801"/>
    <x v="1047"/>
    <m/>
    <m/>
    <n v="18"/>
    <n v="18"/>
    <n v="18"/>
    <n v="18"/>
  </r>
  <r>
    <m/>
    <m/>
    <x v="802"/>
    <x v="1048"/>
    <m/>
    <m/>
    <m/>
    <m/>
    <n v="0"/>
    <n v="0"/>
  </r>
  <r>
    <m/>
    <m/>
    <x v="803"/>
    <x v="1049"/>
    <m/>
    <m/>
    <n v="1"/>
    <n v="1"/>
    <n v="1"/>
    <n v="1"/>
  </r>
  <r>
    <m/>
    <m/>
    <x v="530"/>
    <x v="1050"/>
    <m/>
    <m/>
    <m/>
    <m/>
    <n v="0"/>
    <n v="0"/>
  </r>
  <r>
    <m/>
    <m/>
    <x v="667"/>
    <x v="1051"/>
    <m/>
    <m/>
    <m/>
    <m/>
    <n v="0"/>
    <n v="0"/>
  </r>
  <r>
    <m/>
    <m/>
    <x v="97"/>
    <x v="1052"/>
    <m/>
    <m/>
    <m/>
    <m/>
    <n v="0"/>
    <n v="0"/>
  </r>
  <r>
    <m/>
    <m/>
    <x v="804"/>
    <x v="1053"/>
    <m/>
    <m/>
    <m/>
    <m/>
    <n v="0"/>
    <n v="0"/>
  </r>
  <r>
    <m/>
    <m/>
    <x v="805"/>
    <x v="1054"/>
    <m/>
    <m/>
    <m/>
    <m/>
    <n v="0"/>
    <n v="0"/>
  </r>
  <r>
    <m/>
    <m/>
    <x v="482"/>
    <x v="643"/>
    <m/>
    <m/>
    <m/>
    <m/>
    <n v="0"/>
    <n v="0"/>
  </r>
  <r>
    <m/>
    <m/>
    <x v="784"/>
    <x v="1055"/>
    <m/>
    <m/>
    <m/>
    <m/>
    <n v="0"/>
    <n v="0"/>
  </r>
  <r>
    <m/>
    <m/>
    <x v="670"/>
    <x v="1056"/>
    <m/>
    <m/>
    <m/>
    <m/>
    <n v="0"/>
    <n v="0"/>
  </r>
  <r>
    <m/>
    <m/>
    <x v="673"/>
    <x v="889"/>
    <m/>
    <m/>
    <m/>
    <m/>
    <n v="0"/>
    <n v="0"/>
  </r>
  <r>
    <m/>
    <m/>
    <x v="806"/>
    <x v="1057"/>
    <m/>
    <m/>
    <m/>
    <m/>
    <n v="0"/>
    <n v="0"/>
  </r>
  <r>
    <m/>
    <m/>
    <x v="807"/>
    <x v="1058"/>
    <m/>
    <m/>
    <m/>
    <m/>
    <n v="0"/>
    <n v="0"/>
  </r>
  <r>
    <m/>
    <m/>
    <x v="675"/>
    <x v="1059"/>
    <m/>
    <m/>
    <m/>
    <m/>
    <n v="0"/>
    <n v="0"/>
  </r>
  <r>
    <m/>
    <m/>
    <x v="808"/>
    <x v="1060"/>
    <m/>
    <m/>
    <m/>
    <m/>
    <n v="0"/>
    <n v="0"/>
  </r>
  <r>
    <m/>
    <m/>
    <x v="809"/>
    <x v="1061"/>
    <m/>
    <m/>
    <m/>
    <m/>
    <n v="0"/>
    <n v="0"/>
  </r>
  <r>
    <m/>
    <m/>
    <x v="810"/>
    <x v="1062"/>
    <m/>
    <m/>
    <m/>
    <m/>
    <n v="0"/>
    <n v="0"/>
  </r>
  <r>
    <m/>
    <m/>
    <x v="811"/>
    <x v="1063"/>
    <m/>
    <m/>
    <m/>
    <m/>
    <n v="0"/>
    <n v="0"/>
  </r>
  <r>
    <m/>
    <m/>
    <x v="812"/>
    <x v="1064"/>
    <m/>
    <m/>
    <m/>
    <m/>
    <n v="0"/>
    <n v="0"/>
  </r>
  <r>
    <m/>
    <m/>
    <x v="813"/>
    <x v="1065"/>
    <m/>
    <m/>
    <m/>
    <m/>
    <n v="0"/>
    <n v="0"/>
  </r>
  <r>
    <m/>
    <m/>
    <x v="814"/>
    <x v="1066"/>
    <m/>
    <m/>
    <m/>
    <m/>
    <n v="0"/>
    <n v="0"/>
  </r>
  <r>
    <m/>
    <m/>
    <x v="815"/>
    <x v="1067"/>
    <m/>
    <m/>
    <m/>
    <m/>
    <n v="0"/>
    <n v="0"/>
  </r>
  <r>
    <m/>
    <m/>
    <x v="804"/>
    <x v="1053"/>
    <m/>
    <m/>
    <m/>
    <m/>
    <n v="0"/>
    <n v="0"/>
  </r>
  <r>
    <m/>
    <m/>
    <x v="816"/>
    <x v="1068"/>
    <m/>
    <m/>
    <m/>
    <m/>
    <n v="0"/>
    <n v="0"/>
  </r>
  <r>
    <m/>
    <m/>
    <x v="817"/>
    <x v="1069"/>
    <m/>
    <m/>
    <m/>
    <m/>
    <n v="0"/>
    <n v="0"/>
  </r>
  <r>
    <m/>
    <m/>
    <x v="525"/>
    <x v="1070"/>
    <m/>
    <m/>
    <m/>
    <m/>
    <n v="0"/>
    <n v="0"/>
  </r>
  <r>
    <m/>
    <m/>
    <x v="818"/>
    <x v="1071"/>
    <m/>
    <m/>
    <m/>
    <m/>
    <n v="0"/>
    <n v="0"/>
  </r>
  <r>
    <m/>
    <m/>
    <x v="798"/>
    <x v="1072"/>
    <m/>
    <m/>
    <m/>
    <m/>
    <n v="0"/>
    <n v="0"/>
  </r>
  <r>
    <m/>
    <m/>
    <x v="805"/>
    <x v="1073"/>
    <m/>
    <m/>
    <m/>
    <m/>
    <n v="0"/>
    <n v="0"/>
  </r>
  <r>
    <m/>
    <m/>
    <x v="819"/>
    <x v="1074"/>
    <m/>
    <m/>
    <m/>
    <m/>
    <n v="0"/>
    <n v="0"/>
  </r>
  <r>
    <m/>
    <m/>
    <x v="820"/>
    <x v="1075"/>
    <m/>
    <m/>
    <m/>
    <m/>
    <n v="0"/>
    <n v="0"/>
  </r>
  <r>
    <m/>
    <m/>
    <x v="576"/>
    <x v="1076"/>
    <m/>
    <m/>
    <m/>
    <m/>
    <n v="0"/>
    <n v="0"/>
  </r>
  <r>
    <m/>
    <m/>
    <x v="821"/>
    <x v="1077"/>
    <m/>
    <m/>
    <m/>
    <m/>
    <n v="0"/>
    <n v="0"/>
  </r>
  <r>
    <m/>
    <m/>
    <x v="822"/>
    <x v="1078"/>
    <m/>
    <m/>
    <m/>
    <m/>
    <n v="0"/>
    <n v="0"/>
  </r>
  <r>
    <m/>
    <m/>
    <x v="823"/>
    <x v="1079"/>
    <m/>
    <m/>
    <m/>
    <m/>
    <n v="0"/>
    <n v="0"/>
  </r>
  <r>
    <m/>
    <m/>
    <x v="824"/>
    <x v="1080"/>
    <m/>
    <m/>
    <m/>
    <m/>
    <n v="0"/>
    <n v="0"/>
  </r>
  <r>
    <m/>
    <m/>
    <x v="825"/>
    <x v="1081"/>
    <m/>
    <m/>
    <n v="2"/>
    <n v="2"/>
    <n v="2"/>
    <n v="2"/>
  </r>
  <r>
    <m/>
    <m/>
    <x v="826"/>
    <x v="1082"/>
    <m/>
    <m/>
    <m/>
    <m/>
    <n v="0"/>
    <n v="0"/>
  </r>
  <r>
    <m/>
    <m/>
    <x v="827"/>
    <x v="1083"/>
    <m/>
    <m/>
    <m/>
    <m/>
    <n v="0"/>
    <n v="0"/>
  </r>
  <r>
    <m/>
    <m/>
    <x v="828"/>
    <x v="1084"/>
    <m/>
    <m/>
    <n v="3"/>
    <n v="3"/>
    <n v="3"/>
    <n v="3"/>
  </r>
  <r>
    <m/>
    <m/>
    <x v="829"/>
    <x v="1085"/>
    <m/>
    <m/>
    <m/>
    <m/>
    <n v="0"/>
    <n v="0"/>
  </r>
  <r>
    <m/>
    <m/>
    <x v="830"/>
    <x v="1086"/>
    <m/>
    <m/>
    <m/>
    <m/>
    <n v="0"/>
    <n v="0"/>
  </r>
  <r>
    <m/>
    <m/>
    <x v="831"/>
    <x v="1087"/>
    <m/>
    <m/>
    <m/>
    <m/>
    <n v="0"/>
    <n v="0"/>
  </r>
  <r>
    <m/>
    <m/>
    <x v="832"/>
    <x v="1088"/>
    <m/>
    <m/>
    <m/>
    <m/>
    <n v="0"/>
    <n v="0"/>
  </r>
  <r>
    <m/>
    <m/>
    <x v="833"/>
    <x v="1089"/>
    <m/>
    <m/>
    <n v="1"/>
    <n v="1"/>
    <n v="1"/>
    <n v="1"/>
  </r>
  <r>
    <m/>
    <s v="Остале услуге"/>
    <x v="0"/>
    <x v="0"/>
    <n v="5136"/>
    <n v="5142"/>
    <n v="18389"/>
    <n v="18385"/>
    <n v="23525"/>
    <n v="23527"/>
  </r>
  <r>
    <m/>
    <m/>
    <x v="579"/>
    <x v="1090"/>
    <m/>
    <m/>
    <m/>
    <m/>
    <n v="0"/>
    <n v="0"/>
  </r>
  <r>
    <m/>
    <m/>
    <x v="166"/>
    <x v="174"/>
    <m/>
    <m/>
    <n v="1"/>
    <n v="1"/>
    <n v="1"/>
    <n v="1"/>
  </r>
  <r>
    <m/>
    <m/>
    <x v="177"/>
    <x v="1091"/>
    <m/>
    <m/>
    <m/>
    <m/>
    <n v="0"/>
    <n v="0"/>
  </r>
  <r>
    <m/>
    <m/>
    <x v="178"/>
    <x v="188"/>
    <m/>
    <m/>
    <m/>
    <m/>
    <n v="0"/>
    <n v="0"/>
  </r>
  <r>
    <m/>
    <m/>
    <x v="163"/>
    <x v="189"/>
    <m/>
    <m/>
    <m/>
    <m/>
    <n v="0"/>
    <n v="0"/>
  </r>
  <r>
    <m/>
    <m/>
    <x v="165"/>
    <x v="1092"/>
    <m/>
    <m/>
    <m/>
    <m/>
    <n v="0"/>
    <n v="0"/>
  </r>
  <r>
    <m/>
    <m/>
    <x v="167"/>
    <x v="505"/>
    <m/>
    <m/>
    <m/>
    <m/>
    <n v="0"/>
    <n v="0"/>
  </r>
  <r>
    <m/>
    <m/>
    <x v="170"/>
    <x v="772"/>
    <n v="64"/>
    <n v="64"/>
    <n v="1"/>
    <n v="1"/>
    <n v="65"/>
    <n v="65"/>
  </r>
  <r>
    <m/>
    <m/>
    <x v="90"/>
    <x v="192"/>
    <n v="18"/>
    <n v="18"/>
    <m/>
    <m/>
    <n v="18"/>
    <n v="18"/>
  </r>
  <r>
    <m/>
    <m/>
    <x v="732"/>
    <x v="955"/>
    <n v="1"/>
    <n v="1"/>
    <m/>
    <m/>
    <n v="1"/>
    <n v="1"/>
  </r>
  <r>
    <m/>
    <m/>
    <x v="107"/>
    <x v="105"/>
    <n v="843"/>
    <n v="843"/>
    <n v="1309"/>
    <n v="1309"/>
    <n v="2152"/>
    <n v="2152"/>
  </r>
  <r>
    <m/>
    <m/>
    <x v="655"/>
    <x v="1039"/>
    <n v="7"/>
    <n v="7"/>
    <m/>
    <m/>
    <n v="7"/>
    <n v="7"/>
  </r>
  <r>
    <m/>
    <m/>
    <x v="784"/>
    <x v="1021"/>
    <m/>
    <m/>
    <m/>
    <m/>
    <n v="0"/>
    <n v="0"/>
  </r>
  <r>
    <m/>
    <m/>
    <x v="14"/>
    <x v="193"/>
    <n v="41"/>
    <n v="41"/>
    <n v="223"/>
    <n v="223"/>
    <n v="264"/>
    <n v="264"/>
  </r>
  <r>
    <m/>
    <m/>
    <x v="834"/>
    <x v="1093"/>
    <n v="27"/>
    <n v="27"/>
    <m/>
    <m/>
    <n v="27"/>
    <n v="27"/>
  </r>
  <r>
    <m/>
    <m/>
    <x v="835"/>
    <x v="1094"/>
    <n v="13"/>
    <n v="13"/>
    <m/>
    <m/>
    <n v="13"/>
    <n v="13"/>
  </r>
  <r>
    <m/>
    <m/>
    <x v="836"/>
    <x v="1095"/>
    <n v="3"/>
    <n v="3"/>
    <m/>
    <m/>
    <n v="3"/>
    <n v="3"/>
  </r>
  <r>
    <m/>
    <m/>
    <x v="837"/>
    <x v="1096"/>
    <n v="4"/>
    <n v="4"/>
    <m/>
    <m/>
    <n v="4"/>
    <n v="4"/>
  </r>
  <r>
    <m/>
    <m/>
    <x v="838"/>
    <x v="1097"/>
    <n v="2"/>
    <n v="2"/>
    <m/>
    <m/>
    <n v="2"/>
    <n v="2"/>
  </r>
  <r>
    <m/>
    <m/>
    <x v="839"/>
    <x v="1098"/>
    <n v="1"/>
    <n v="1"/>
    <m/>
    <m/>
    <n v="1"/>
    <n v="1"/>
  </r>
  <r>
    <m/>
    <m/>
    <x v="840"/>
    <x v="1099"/>
    <n v="1"/>
    <n v="1"/>
    <m/>
    <m/>
    <n v="1"/>
    <n v="1"/>
  </r>
  <r>
    <m/>
    <m/>
    <x v="841"/>
    <x v="1100"/>
    <m/>
    <m/>
    <m/>
    <m/>
    <n v="0"/>
    <n v="0"/>
  </r>
  <r>
    <m/>
    <m/>
    <x v="842"/>
    <x v="1101"/>
    <n v="9"/>
    <n v="9"/>
    <m/>
    <m/>
    <n v="9"/>
    <n v="9"/>
  </r>
  <r>
    <m/>
    <m/>
    <x v="843"/>
    <x v="1102"/>
    <m/>
    <m/>
    <m/>
    <m/>
    <n v="0"/>
    <n v="0"/>
  </r>
  <r>
    <m/>
    <m/>
    <x v="844"/>
    <x v="1103"/>
    <n v="32"/>
    <n v="32"/>
    <n v="1"/>
    <n v="1"/>
    <n v="33"/>
    <n v="33"/>
  </r>
  <r>
    <m/>
    <m/>
    <x v="845"/>
    <x v="1104"/>
    <n v="9"/>
    <n v="9"/>
    <m/>
    <m/>
    <n v="9"/>
    <n v="9"/>
  </r>
  <r>
    <m/>
    <m/>
    <x v="846"/>
    <x v="1105"/>
    <n v="230"/>
    <n v="230"/>
    <n v="7"/>
    <n v="7"/>
    <n v="237"/>
    <n v="237"/>
  </r>
  <r>
    <m/>
    <m/>
    <x v="847"/>
    <x v="1106"/>
    <n v="1"/>
    <n v="1"/>
    <m/>
    <m/>
    <n v="1"/>
    <n v="1"/>
  </r>
  <r>
    <m/>
    <m/>
    <x v="848"/>
    <x v="1107"/>
    <n v="5"/>
    <n v="5"/>
    <m/>
    <m/>
    <n v="5"/>
    <n v="5"/>
  </r>
  <r>
    <m/>
    <m/>
    <x v="849"/>
    <x v="1108"/>
    <n v="8"/>
    <n v="8"/>
    <m/>
    <m/>
    <n v="8"/>
    <n v="8"/>
  </r>
  <r>
    <m/>
    <m/>
    <x v="850"/>
    <x v="1109"/>
    <n v="25"/>
    <n v="25"/>
    <m/>
    <m/>
    <n v="25"/>
    <n v="25"/>
  </r>
  <r>
    <m/>
    <m/>
    <x v="851"/>
    <x v="1110"/>
    <n v="3"/>
    <n v="3"/>
    <m/>
    <m/>
    <n v="3"/>
    <n v="3"/>
  </r>
  <r>
    <m/>
    <m/>
    <x v="852"/>
    <x v="1111"/>
    <n v="3"/>
    <n v="3"/>
    <m/>
    <m/>
    <n v="3"/>
    <n v="3"/>
  </r>
  <r>
    <m/>
    <m/>
    <x v="853"/>
    <x v="1112"/>
    <n v="37"/>
    <n v="37"/>
    <m/>
    <m/>
    <n v="37"/>
    <n v="37"/>
  </r>
  <r>
    <m/>
    <m/>
    <x v="854"/>
    <x v="1113"/>
    <n v="12"/>
    <n v="12"/>
    <m/>
    <m/>
    <n v="12"/>
    <n v="12"/>
  </r>
  <r>
    <m/>
    <m/>
    <x v="855"/>
    <x v="1114"/>
    <n v="11"/>
    <n v="11"/>
    <m/>
    <m/>
    <n v="11"/>
    <n v="11"/>
  </r>
  <r>
    <m/>
    <m/>
    <x v="856"/>
    <x v="1113"/>
    <n v="26"/>
    <n v="26"/>
    <m/>
    <m/>
    <n v="26"/>
    <n v="26"/>
  </r>
  <r>
    <m/>
    <m/>
    <x v="857"/>
    <x v="1115"/>
    <n v="4"/>
    <n v="4"/>
    <m/>
    <m/>
    <n v="4"/>
    <n v="4"/>
  </r>
  <r>
    <m/>
    <m/>
    <x v="858"/>
    <x v="1116"/>
    <n v="10"/>
    <n v="10"/>
    <n v="1"/>
    <n v="1"/>
    <n v="11"/>
    <n v="11"/>
  </r>
  <r>
    <m/>
    <m/>
    <x v="859"/>
    <x v="1117"/>
    <n v="1"/>
    <n v="1"/>
    <m/>
    <m/>
    <n v="1"/>
    <n v="1"/>
  </r>
  <r>
    <m/>
    <m/>
    <x v="860"/>
    <x v="1118"/>
    <n v="19"/>
    <n v="19"/>
    <n v="6"/>
    <n v="6"/>
    <n v="25"/>
    <n v="25"/>
  </r>
  <r>
    <m/>
    <m/>
    <x v="861"/>
    <x v="1044"/>
    <n v="16"/>
    <n v="16"/>
    <m/>
    <m/>
    <n v="16"/>
    <n v="16"/>
  </r>
  <r>
    <m/>
    <m/>
    <x v="862"/>
    <x v="1119"/>
    <n v="8"/>
    <n v="8"/>
    <m/>
    <m/>
    <n v="8"/>
    <n v="8"/>
  </r>
  <r>
    <m/>
    <m/>
    <x v="863"/>
    <x v="1120"/>
    <n v="29"/>
    <n v="29"/>
    <n v="8"/>
    <n v="8"/>
    <n v="37"/>
    <n v="37"/>
  </r>
  <r>
    <m/>
    <m/>
    <x v="864"/>
    <x v="1121"/>
    <n v="1"/>
    <n v="1"/>
    <m/>
    <m/>
    <n v="1"/>
    <n v="1"/>
  </r>
  <r>
    <m/>
    <m/>
    <x v="865"/>
    <x v="1122"/>
    <m/>
    <m/>
    <m/>
    <m/>
    <n v="0"/>
    <n v="0"/>
  </r>
  <r>
    <m/>
    <m/>
    <x v="866"/>
    <x v="695"/>
    <n v="5"/>
    <n v="5"/>
    <m/>
    <m/>
    <n v="5"/>
    <n v="5"/>
  </r>
  <r>
    <m/>
    <m/>
    <x v="527"/>
    <x v="1057"/>
    <m/>
    <m/>
    <m/>
    <m/>
    <n v="0"/>
    <n v="0"/>
  </r>
  <r>
    <m/>
    <m/>
    <x v="528"/>
    <x v="1123"/>
    <m/>
    <m/>
    <m/>
    <m/>
    <n v="0"/>
    <n v="0"/>
  </r>
  <r>
    <m/>
    <m/>
    <x v="867"/>
    <x v="1124"/>
    <m/>
    <m/>
    <m/>
    <m/>
    <n v="0"/>
    <n v="0"/>
  </r>
  <r>
    <m/>
    <m/>
    <x v="868"/>
    <x v="1125"/>
    <n v="13"/>
    <n v="13"/>
    <m/>
    <m/>
    <n v="13"/>
    <n v="13"/>
  </r>
  <r>
    <m/>
    <m/>
    <x v="869"/>
    <x v="1126"/>
    <n v="42"/>
    <n v="42"/>
    <m/>
    <m/>
    <n v="42"/>
    <n v="42"/>
  </r>
  <r>
    <m/>
    <m/>
    <x v="870"/>
    <x v="1127"/>
    <n v="69"/>
    <n v="69"/>
    <m/>
    <m/>
    <n v="69"/>
    <n v="69"/>
  </r>
  <r>
    <m/>
    <m/>
    <x v="871"/>
    <x v="1128"/>
    <m/>
    <m/>
    <m/>
    <m/>
    <n v="0"/>
    <n v="0"/>
  </r>
  <r>
    <m/>
    <m/>
    <x v="192"/>
    <x v="1129"/>
    <n v="39"/>
    <n v="39"/>
    <n v="18"/>
    <n v="18"/>
    <n v="57"/>
    <n v="57"/>
  </r>
  <r>
    <m/>
    <m/>
    <x v="119"/>
    <x v="119"/>
    <n v="95"/>
    <n v="95"/>
    <n v="3"/>
    <n v="3"/>
    <n v="98"/>
    <n v="98"/>
  </r>
  <r>
    <m/>
    <m/>
    <x v="147"/>
    <x v="1000"/>
    <n v="18"/>
    <n v="18"/>
    <n v="4"/>
    <n v="4"/>
    <n v="22"/>
    <n v="22"/>
  </r>
  <r>
    <m/>
    <m/>
    <x v="872"/>
    <x v="1130"/>
    <m/>
    <m/>
    <n v="184"/>
    <n v="184"/>
    <n v="184"/>
    <n v="184"/>
  </r>
  <r>
    <m/>
    <m/>
    <x v="121"/>
    <x v="121"/>
    <m/>
    <m/>
    <n v="425"/>
    <n v="425"/>
    <n v="425"/>
    <n v="425"/>
  </r>
  <r>
    <m/>
    <m/>
    <x v="873"/>
    <x v="1131"/>
    <n v="1412"/>
    <n v="1412"/>
    <n v="79"/>
    <n v="79"/>
    <n v="1491"/>
    <n v="1491"/>
  </r>
  <r>
    <m/>
    <m/>
    <x v="123"/>
    <x v="228"/>
    <n v="46"/>
    <n v="46"/>
    <n v="116"/>
    <n v="116"/>
    <n v="162"/>
    <n v="162"/>
  </r>
  <r>
    <m/>
    <m/>
    <x v="193"/>
    <x v="229"/>
    <n v="19"/>
    <n v="19"/>
    <n v="6"/>
    <n v="6"/>
    <n v="25"/>
    <n v="25"/>
  </r>
  <r>
    <m/>
    <m/>
    <x v="124"/>
    <x v="1132"/>
    <n v="106"/>
    <n v="106"/>
    <n v="942"/>
    <n v="942"/>
    <n v="1048"/>
    <n v="1048"/>
  </r>
  <r>
    <m/>
    <m/>
    <x v="3"/>
    <x v="3"/>
    <n v="70"/>
    <n v="70"/>
    <n v="2467"/>
    <n v="2467"/>
    <n v="2537"/>
    <n v="2537"/>
  </r>
  <r>
    <m/>
    <m/>
    <x v="139"/>
    <x v="145"/>
    <n v="7"/>
    <n v="7"/>
    <n v="185"/>
    <n v="185"/>
    <n v="192"/>
    <n v="192"/>
  </r>
  <r>
    <m/>
    <m/>
    <x v="125"/>
    <x v="1133"/>
    <n v="9"/>
    <n v="9"/>
    <n v="1106"/>
    <n v="1106"/>
    <n v="1115"/>
    <n v="1115"/>
  </r>
  <r>
    <m/>
    <m/>
    <x v="126"/>
    <x v="127"/>
    <n v="131"/>
    <n v="131"/>
    <n v="3462"/>
    <n v="3462"/>
    <n v="3593"/>
    <n v="3593"/>
  </r>
  <r>
    <m/>
    <m/>
    <x v="127"/>
    <x v="129"/>
    <n v="105"/>
    <n v="105"/>
    <n v="1134"/>
    <n v="1134"/>
    <n v="1239"/>
    <n v="1239"/>
  </r>
  <r>
    <m/>
    <m/>
    <x v="4"/>
    <x v="1134"/>
    <n v="87"/>
    <n v="87"/>
    <n v="1961"/>
    <n v="1961"/>
    <n v="2048"/>
    <n v="2048"/>
  </r>
  <r>
    <m/>
    <m/>
    <x v="19"/>
    <x v="1135"/>
    <n v="92"/>
    <n v="92"/>
    <n v="2522"/>
    <n v="2522"/>
    <n v="2614"/>
    <n v="2614"/>
  </r>
  <r>
    <m/>
    <m/>
    <x v="128"/>
    <x v="130"/>
    <n v="8"/>
    <n v="8"/>
    <n v="744"/>
    <n v="744"/>
    <n v="752"/>
    <n v="752"/>
  </r>
  <r>
    <m/>
    <m/>
    <x v="171"/>
    <x v="1136"/>
    <m/>
    <m/>
    <m/>
    <m/>
    <n v="0"/>
    <n v="0"/>
  </r>
  <r>
    <m/>
    <m/>
    <x v="874"/>
    <x v="1137"/>
    <m/>
    <m/>
    <m/>
    <m/>
    <n v="0"/>
    <n v="0"/>
  </r>
  <r>
    <m/>
    <m/>
    <x v="875"/>
    <x v="1138"/>
    <n v="2"/>
    <n v="2"/>
    <m/>
    <m/>
    <n v="2"/>
    <n v="2"/>
  </r>
  <r>
    <m/>
    <m/>
    <x v="876"/>
    <x v="1139"/>
    <n v="3"/>
    <n v="3"/>
    <m/>
    <m/>
    <n v="3"/>
    <n v="3"/>
  </r>
  <r>
    <m/>
    <m/>
    <x v="6"/>
    <x v="6"/>
    <m/>
    <m/>
    <n v="136"/>
    <n v="136"/>
    <n v="136"/>
    <n v="136"/>
  </r>
  <r>
    <m/>
    <m/>
    <x v="135"/>
    <x v="139"/>
    <n v="39"/>
    <n v="39"/>
    <n v="18"/>
    <n v="18"/>
    <n v="57"/>
    <n v="57"/>
  </r>
  <r>
    <m/>
    <m/>
    <x v="208"/>
    <x v="1140"/>
    <n v="21"/>
    <n v="21"/>
    <n v="162"/>
    <n v="162"/>
    <n v="183"/>
    <n v="183"/>
  </r>
  <r>
    <m/>
    <m/>
    <x v="144"/>
    <x v="1141"/>
    <n v="2"/>
    <n v="2"/>
    <m/>
    <m/>
    <n v="2"/>
    <n v="2"/>
  </r>
  <r>
    <m/>
    <m/>
    <x v="189"/>
    <x v="239"/>
    <m/>
    <m/>
    <n v="34"/>
    <n v="34"/>
    <n v="34"/>
    <n v="34"/>
  </r>
  <r>
    <m/>
    <m/>
    <x v="483"/>
    <x v="644"/>
    <n v="4"/>
    <n v="4"/>
    <m/>
    <m/>
    <n v="4"/>
    <n v="4"/>
  </r>
  <r>
    <m/>
    <m/>
    <x v="484"/>
    <x v="645"/>
    <m/>
    <m/>
    <m/>
    <m/>
    <n v="0"/>
    <n v="0"/>
  </r>
  <r>
    <m/>
    <m/>
    <x v="157"/>
    <x v="165"/>
    <n v="3"/>
    <n v="3"/>
    <m/>
    <m/>
    <n v="3"/>
    <n v="3"/>
  </r>
  <r>
    <m/>
    <m/>
    <x v="173"/>
    <x v="680"/>
    <n v="1"/>
    <n v="1"/>
    <m/>
    <m/>
    <n v="1"/>
    <n v="1"/>
  </r>
  <r>
    <m/>
    <m/>
    <x v="877"/>
    <x v="1142"/>
    <m/>
    <m/>
    <m/>
    <m/>
    <n v="0"/>
    <n v="0"/>
  </r>
  <r>
    <m/>
    <m/>
    <x v="223"/>
    <x v="264"/>
    <m/>
    <m/>
    <n v="1"/>
    <n v="1"/>
    <n v="1"/>
    <n v="1"/>
  </r>
  <r>
    <m/>
    <m/>
    <x v="132"/>
    <x v="135"/>
    <m/>
    <m/>
    <n v="91"/>
    <n v="91"/>
    <n v="91"/>
    <n v="91"/>
  </r>
  <r>
    <m/>
    <m/>
    <x v="10"/>
    <x v="136"/>
    <m/>
    <m/>
    <n v="142"/>
    <n v="142"/>
    <n v="142"/>
    <n v="142"/>
  </r>
  <r>
    <m/>
    <m/>
    <x v="309"/>
    <x v="383"/>
    <m/>
    <m/>
    <n v="1"/>
    <n v="1"/>
    <n v="1"/>
    <n v="1"/>
  </r>
  <r>
    <m/>
    <m/>
    <x v="133"/>
    <x v="137"/>
    <m/>
    <m/>
    <m/>
    <m/>
    <n v="0"/>
    <n v="0"/>
  </r>
  <r>
    <m/>
    <m/>
    <x v="323"/>
    <x v="407"/>
    <m/>
    <m/>
    <m/>
    <m/>
    <n v="0"/>
    <n v="0"/>
  </r>
  <r>
    <m/>
    <m/>
    <x v="134"/>
    <x v="1143"/>
    <n v="1"/>
    <n v="1"/>
    <n v="235"/>
    <n v="235"/>
    <n v="236"/>
    <n v="236"/>
  </r>
  <r>
    <m/>
    <m/>
    <x v="150"/>
    <x v="158"/>
    <m/>
    <m/>
    <m/>
    <m/>
    <n v="0"/>
    <n v="0"/>
  </r>
  <r>
    <m/>
    <m/>
    <x v="140"/>
    <x v="1144"/>
    <m/>
    <m/>
    <n v="1"/>
    <n v="1"/>
    <n v="1"/>
    <n v="1"/>
  </r>
  <r>
    <m/>
    <m/>
    <x v="142"/>
    <x v="1145"/>
    <m/>
    <m/>
    <n v="187"/>
    <n v="187"/>
    <n v="187"/>
    <n v="187"/>
  </r>
  <r>
    <m/>
    <m/>
    <x v="9"/>
    <x v="374"/>
    <m/>
    <m/>
    <m/>
    <m/>
    <n v="0"/>
    <n v="0"/>
  </r>
  <r>
    <m/>
    <m/>
    <x v="13"/>
    <x v="128"/>
    <m/>
    <m/>
    <n v="25"/>
    <n v="25"/>
    <n v="25"/>
    <n v="25"/>
  </r>
  <r>
    <m/>
    <m/>
    <x v="5"/>
    <x v="541"/>
    <n v="3"/>
    <n v="3"/>
    <n v="348"/>
    <n v="348"/>
    <n v="351"/>
    <n v="351"/>
  </r>
  <r>
    <m/>
    <m/>
    <x v="8"/>
    <x v="376"/>
    <m/>
    <m/>
    <m/>
    <m/>
    <n v="0"/>
    <n v="0"/>
  </r>
  <r>
    <m/>
    <m/>
    <x v="878"/>
    <x v="1146"/>
    <n v="5"/>
    <n v="5"/>
    <m/>
    <m/>
    <n v="5"/>
    <n v="5"/>
  </r>
  <r>
    <m/>
    <m/>
    <x v="879"/>
    <x v="1147"/>
    <m/>
    <m/>
    <m/>
    <m/>
    <n v="0"/>
    <n v="0"/>
  </r>
  <r>
    <m/>
    <m/>
    <x v="880"/>
    <x v="1148"/>
    <n v="3"/>
    <n v="3"/>
    <m/>
    <m/>
    <n v="3"/>
    <n v="3"/>
  </r>
  <r>
    <m/>
    <m/>
    <x v="585"/>
    <x v="1149"/>
    <n v="19"/>
    <n v="19"/>
    <n v="6"/>
    <n v="6"/>
    <n v="25"/>
    <n v="25"/>
  </r>
  <r>
    <m/>
    <m/>
    <x v="881"/>
    <x v="1150"/>
    <m/>
    <m/>
    <m/>
    <m/>
    <n v="0"/>
    <n v="0"/>
  </r>
  <r>
    <m/>
    <m/>
    <x v="526"/>
    <x v="884"/>
    <n v="2"/>
    <n v="2"/>
    <m/>
    <m/>
    <n v="2"/>
    <n v="2"/>
  </r>
  <r>
    <m/>
    <m/>
    <x v="882"/>
    <x v="1151"/>
    <n v="4"/>
    <n v="4"/>
    <m/>
    <m/>
    <n v="4"/>
    <n v="4"/>
  </r>
  <r>
    <m/>
    <m/>
    <x v="883"/>
    <x v="1152"/>
    <m/>
    <m/>
    <m/>
    <m/>
    <n v="0"/>
    <n v="0"/>
  </r>
  <r>
    <m/>
    <m/>
    <x v="884"/>
    <x v="1153"/>
    <m/>
    <m/>
    <m/>
    <m/>
    <n v="0"/>
    <n v="0"/>
  </r>
  <r>
    <m/>
    <m/>
    <x v="885"/>
    <x v="1154"/>
    <m/>
    <m/>
    <m/>
    <m/>
    <n v="0"/>
    <n v="0"/>
  </r>
  <r>
    <m/>
    <m/>
    <x v="385"/>
    <x v="500"/>
    <m/>
    <m/>
    <m/>
    <m/>
    <n v="0"/>
    <n v="0"/>
  </r>
  <r>
    <m/>
    <m/>
    <x v="886"/>
    <x v="1155"/>
    <m/>
    <m/>
    <m/>
    <m/>
    <n v="0"/>
    <n v="0"/>
  </r>
  <r>
    <m/>
    <m/>
    <x v="332"/>
    <x v="1156"/>
    <m/>
    <m/>
    <m/>
    <m/>
    <n v="0"/>
    <n v="0"/>
  </r>
  <r>
    <m/>
    <m/>
    <x v="642"/>
    <x v="1157"/>
    <m/>
    <m/>
    <m/>
    <m/>
    <n v="0"/>
    <n v="0"/>
  </r>
  <r>
    <m/>
    <m/>
    <x v="887"/>
    <x v="1158"/>
    <m/>
    <m/>
    <m/>
    <m/>
    <n v="0"/>
    <n v="0"/>
  </r>
  <r>
    <m/>
    <m/>
    <x v="888"/>
    <x v="1159"/>
    <m/>
    <m/>
    <m/>
    <m/>
    <n v="0"/>
    <n v="0"/>
  </r>
  <r>
    <m/>
    <m/>
    <x v="889"/>
    <x v="1160"/>
    <m/>
    <m/>
    <m/>
    <m/>
    <n v="0"/>
    <n v="0"/>
  </r>
  <r>
    <m/>
    <m/>
    <x v="890"/>
    <x v="1161"/>
    <m/>
    <m/>
    <m/>
    <m/>
    <n v="0"/>
    <n v="0"/>
  </r>
  <r>
    <m/>
    <m/>
    <x v="891"/>
    <x v="1162"/>
    <m/>
    <m/>
    <m/>
    <m/>
    <n v="0"/>
    <n v="0"/>
  </r>
  <r>
    <m/>
    <m/>
    <x v="892"/>
    <x v="1163"/>
    <m/>
    <m/>
    <m/>
    <m/>
    <n v="0"/>
    <n v="0"/>
  </r>
  <r>
    <m/>
    <m/>
    <x v="893"/>
    <x v="1164"/>
    <m/>
    <m/>
    <m/>
    <m/>
    <n v="0"/>
    <n v="0"/>
  </r>
  <r>
    <m/>
    <m/>
    <x v="894"/>
    <x v="1165"/>
    <m/>
    <m/>
    <m/>
    <m/>
    <n v="0"/>
    <n v="0"/>
  </r>
  <r>
    <m/>
    <m/>
    <x v="307"/>
    <x v="482"/>
    <m/>
    <m/>
    <m/>
    <m/>
    <n v="0"/>
    <n v="0"/>
  </r>
  <r>
    <m/>
    <m/>
    <x v="895"/>
    <x v="1166"/>
    <n v="1066"/>
    <n v="1066"/>
    <n v="21"/>
    <n v="21"/>
    <n v="1087"/>
    <n v="1087"/>
  </r>
  <r>
    <m/>
    <m/>
    <x v="18"/>
    <x v="143"/>
    <m/>
    <m/>
    <m/>
    <m/>
    <n v="0"/>
    <n v="0"/>
  </r>
  <r>
    <m/>
    <m/>
    <x v="322"/>
    <x v="1167"/>
    <m/>
    <m/>
    <m/>
    <m/>
    <n v="0"/>
    <n v="0"/>
  </r>
  <r>
    <m/>
    <m/>
    <x v="650"/>
    <x v="1168"/>
    <n v="5"/>
    <n v="5"/>
    <m/>
    <m/>
    <n v="5"/>
    <n v="5"/>
  </r>
  <r>
    <m/>
    <m/>
    <x v="122"/>
    <x v="122"/>
    <m/>
    <m/>
    <m/>
    <m/>
    <n v="0"/>
    <n v="0"/>
  </r>
  <r>
    <m/>
    <m/>
    <x v="896"/>
    <x v="1169"/>
    <m/>
    <m/>
    <m/>
    <m/>
    <n v="0"/>
    <n v="0"/>
  </r>
  <r>
    <m/>
    <m/>
    <x v="552"/>
    <x v="1170"/>
    <m/>
    <m/>
    <m/>
    <m/>
    <n v="0"/>
    <n v="0"/>
  </r>
  <r>
    <m/>
    <m/>
    <x v="175"/>
    <x v="1171"/>
    <m/>
    <m/>
    <m/>
    <m/>
    <n v="0"/>
    <n v="0"/>
  </r>
  <r>
    <m/>
    <m/>
    <x v="143"/>
    <x v="1172"/>
    <m/>
    <m/>
    <m/>
    <m/>
    <n v="0"/>
    <n v="0"/>
  </r>
  <r>
    <m/>
    <m/>
    <x v="644"/>
    <x v="824"/>
    <m/>
    <m/>
    <m/>
    <m/>
    <n v="0"/>
    <n v="0"/>
  </r>
  <r>
    <m/>
    <m/>
    <x v="897"/>
    <x v="1173"/>
    <m/>
    <m/>
    <m/>
    <m/>
    <n v="0"/>
    <n v="0"/>
  </r>
  <r>
    <m/>
    <m/>
    <x v="173"/>
    <x v="680"/>
    <m/>
    <m/>
    <m/>
    <m/>
    <n v="0"/>
    <n v="0"/>
  </r>
  <r>
    <m/>
    <m/>
    <x v="898"/>
    <x v="1174"/>
    <m/>
    <m/>
    <m/>
    <m/>
    <n v="0"/>
    <n v="0"/>
  </r>
  <r>
    <m/>
    <m/>
    <x v="899"/>
    <x v="1175"/>
    <n v="1"/>
    <n v="1"/>
    <m/>
    <m/>
    <n v="1"/>
    <n v="1"/>
  </r>
  <r>
    <m/>
    <m/>
    <x v="855"/>
    <x v="1176"/>
    <m/>
    <m/>
    <m/>
    <m/>
    <n v="0"/>
    <n v="0"/>
  </r>
  <r>
    <m/>
    <m/>
    <x v="799"/>
    <x v="1177"/>
    <n v="1"/>
    <n v="1"/>
    <n v="1"/>
    <n v="1"/>
    <n v="2"/>
    <n v="2"/>
  </r>
  <r>
    <m/>
    <m/>
    <x v="900"/>
    <x v="1178"/>
    <n v="2"/>
    <n v="2"/>
    <m/>
    <m/>
    <n v="2"/>
    <n v="2"/>
  </r>
  <r>
    <m/>
    <m/>
    <x v="822"/>
    <x v="1179"/>
    <m/>
    <m/>
    <m/>
    <m/>
    <n v="0"/>
    <n v="0"/>
  </r>
  <r>
    <m/>
    <m/>
    <x v="901"/>
    <x v="1180"/>
    <m/>
    <m/>
    <m/>
    <m/>
    <n v="0"/>
    <n v="0"/>
  </r>
  <r>
    <m/>
    <m/>
    <x v="902"/>
    <x v="1181"/>
    <m/>
    <m/>
    <m/>
    <m/>
    <n v="0"/>
    <n v="0"/>
  </r>
  <r>
    <m/>
    <m/>
    <x v="671"/>
    <x v="1182"/>
    <n v="3"/>
    <n v="3"/>
    <m/>
    <m/>
    <n v="3"/>
    <n v="3"/>
  </r>
  <r>
    <m/>
    <m/>
    <x v="480"/>
    <x v="641"/>
    <n v="1"/>
    <n v="5"/>
    <n v="5"/>
    <n v="5"/>
    <n v="6"/>
    <n v="10"/>
  </r>
  <r>
    <m/>
    <m/>
    <x v="350"/>
    <x v="1183"/>
    <m/>
    <m/>
    <m/>
    <m/>
    <n v="0"/>
    <n v="0"/>
  </r>
  <r>
    <m/>
    <m/>
    <x v="903"/>
    <x v="1184"/>
    <n v="1"/>
    <n v="1"/>
    <n v="1"/>
    <n v="1"/>
    <n v="2"/>
    <n v="2"/>
  </r>
  <r>
    <m/>
    <m/>
    <x v="904"/>
    <x v="1185"/>
    <m/>
    <m/>
    <n v="2"/>
    <n v="2"/>
    <n v="2"/>
    <n v="2"/>
  </r>
  <r>
    <m/>
    <m/>
    <x v="188"/>
    <x v="1186"/>
    <m/>
    <m/>
    <m/>
    <m/>
    <n v="0"/>
    <n v="0"/>
  </r>
  <r>
    <m/>
    <m/>
    <x v="905"/>
    <x v="1187"/>
    <m/>
    <m/>
    <m/>
    <m/>
    <n v="0"/>
    <n v="0"/>
  </r>
  <r>
    <m/>
    <m/>
    <x v="861"/>
    <x v="1188"/>
    <m/>
    <m/>
    <m/>
    <m/>
    <n v="0"/>
    <n v="0"/>
  </r>
  <r>
    <m/>
    <m/>
    <x v="906"/>
    <x v="1189"/>
    <n v="22"/>
    <n v="22"/>
    <m/>
    <m/>
    <n v="22"/>
    <n v="22"/>
  </r>
  <r>
    <m/>
    <m/>
    <x v="833"/>
    <x v="1190"/>
    <n v="3"/>
    <n v="3"/>
    <m/>
    <m/>
    <n v="3"/>
    <n v="3"/>
  </r>
  <r>
    <m/>
    <m/>
    <x v="819"/>
    <x v="1191"/>
    <m/>
    <m/>
    <m/>
    <m/>
    <n v="0"/>
    <n v="0"/>
  </r>
  <r>
    <m/>
    <m/>
    <x v="907"/>
    <x v="1192"/>
    <m/>
    <m/>
    <m/>
    <m/>
    <n v="0"/>
    <n v="0"/>
  </r>
  <r>
    <m/>
    <m/>
    <x v="908"/>
    <x v="1193"/>
    <m/>
    <m/>
    <m/>
    <m/>
    <n v="0"/>
    <n v="0"/>
  </r>
  <r>
    <m/>
    <m/>
    <x v="7"/>
    <x v="7"/>
    <m/>
    <m/>
    <m/>
    <m/>
    <n v="0"/>
    <n v="0"/>
  </r>
  <r>
    <m/>
    <m/>
    <x v="909"/>
    <x v="1194"/>
    <n v="1"/>
    <n v="1"/>
    <m/>
    <m/>
    <n v="1"/>
    <n v="1"/>
  </r>
  <r>
    <m/>
    <m/>
    <x v="910"/>
    <x v="1195"/>
    <m/>
    <m/>
    <m/>
    <m/>
    <n v="0"/>
    <n v="0"/>
  </r>
  <r>
    <m/>
    <m/>
    <x v="610"/>
    <x v="1196"/>
    <n v="6"/>
    <n v="6"/>
    <m/>
    <m/>
    <n v="6"/>
    <n v="6"/>
  </r>
  <r>
    <m/>
    <m/>
    <x v="192"/>
    <x v="210"/>
    <m/>
    <m/>
    <m/>
    <m/>
    <n v="0"/>
    <n v="0"/>
  </r>
  <r>
    <m/>
    <m/>
    <x v="141"/>
    <x v="1197"/>
    <n v="1"/>
    <n v="1"/>
    <m/>
    <m/>
    <n v="1"/>
    <n v="1"/>
  </r>
  <r>
    <m/>
    <m/>
    <x v="911"/>
    <x v="1198"/>
    <m/>
    <m/>
    <m/>
    <m/>
    <n v="0"/>
    <n v="0"/>
  </r>
  <r>
    <m/>
    <m/>
    <x v="211"/>
    <x v="1199"/>
    <m/>
    <m/>
    <m/>
    <m/>
    <n v="0"/>
    <n v="0"/>
  </r>
  <r>
    <m/>
    <m/>
    <x v="142"/>
    <x v="1200"/>
    <m/>
    <m/>
    <m/>
    <m/>
    <n v="0"/>
    <n v="0"/>
  </r>
  <r>
    <m/>
    <m/>
    <x v="912"/>
    <x v="1201"/>
    <m/>
    <m/>
    <m/>
    <m/>
    <n v="0"/>
    <n v="0"/>
  </r>
  <r>
    <m/>
    <m/>
    <x v="913"/>
    <x v="1202"/>
    <m/>
    <m/>
    <m/>
    <m/>
    <n v="0"/>
    <n v="0"/>
  </r>
  <r>
    <m/>
    <m/>
    <x v="914"/>
    <x v="1203"/>
    <m/>
    <m/>
    <n v="1"/>
    <n v="1"/>
    <n v="1"/>
    <n v="1"/>
  </r>
  <r>
    <m/>
    <m/>
    <x v="915"/>
    <x v="1204"/>
    <n v="1"/>
    <n v="1"/>
    <m/>
    <m/>
    <n v="1"/>
    <n v="1"/>
  </r>
  <r>
    <m/>
    <m/>
    <x v="656"/>
    <x v="858"/>
    <m/>
    <m/>
    <m/>
    <m/>
    <n v="0"/>
    <n v="0"/>
  </r>
  <r>
    <m/>
    <m/>
    <x v="916"/>
    <x v="1205"/>
    <m/>
    <m/>
    <m/>
    <m/>
    <n v="0"/>
    <n v="0"/>
  </r>
  <r>
    <m/>
    <m/>
    <x v="917"/>
    <x v="1206"/>
    <m/>
    <m/>
    <m/>
    <m/>
    <n v="0"/>
    <n v="0"/>
  </r>
  <r>
    <m/>
    <m/>
    <x v="918"/>
    <x v="1207"/>
    <n v="1"/>
    <n v="1"/>
    <m/>
    <m/>
    <n v="1"/>
    <n v="1"/>
  </r>
  <r>
    <m/>
    <m/>
    <x v="919"/>
    <x v="1208"/>
    <m/>
    <m/>
    <m/>
    <m/>
    <n v="0"/>
    <n v="0"/>
  </r>
  <r>
    <m/>
    <m/>
    <x v="920"/>
    <x v="1209"/>
    <n v="1"/>
    <n v="1"/>
    <m/>
    <m/>
    <n v="1"/>
    <n v="1"/>
  </r>
  <r>
    <m/>
    <m/>
    <x v="921"/>
    <x v="1210"/>
    <n v="1"/>
    <n v="1"/>
    <m/>
    <m/>
    <n v="1"/>
    <n v="1"/>
  </r>
  <r>
    <m/>
    <m/>
    <x v="922"/>
    <x v="1211"/>
    <m/>
    <m/>
    <n v="2"/>
    <n v="0"/>
    <n v="2"/>
    <n v="0"/>
  </r>
  <r>
    <m/>
    <m/>
    <x v="15"/>
    <x v="336"/>
    <m/>
    <m/>
    <n v="24"/>
    <n v="24"/>
    <n v="24"/>
    <n v="24"/>
  </r>
  <r>
    <m/>
    <m/>
    <x v="318"/>
    <x v="1212"/>
    <m/>
    <m/>
    <n v="1"/>
    <n v="1"/>
    <n v="1"/>
    <n v="1"/>
  </r>
  <r>
    <m/>
    <m/>
    <x v="179"/>
    <x v="1213"/>
    <m/>
    <m/>
    <n v="1"/>
    <n v="1"/>
    <n v="1"/>
    <n v="1"/>
  </r>
  <r>
    <m/>
    <m/>
    <x v="16"/>
    <x v="15"/>
    <m/>
    <m/>
    <n v="25"/>
    <n v="25"/>
    <n v="25"/>
    <n v="25"/>
  </r>
  <r>
    <m/>
    <m/>
    <x v="319"/>
    <x v="1214"/>
    <m/>
    <m/>
    <n v="1"/>
    <n v="0"/>
    <n v="1"/>
    <n v="0"/>
  </r>
  <r>
    <m/>
    <m/>
    <x v="328"/>
    <x v="1215"/>
    <m/>
    <m/>
    <n v="1"/>
    <n v="0"/>
    <n v="1"/>
    <n v="0"/>
  </r>
  <r>
    <m/>
    <m/>
    <x v="523"/>
    <x v="690"/>
    <n v="1"/>
    <n v="1"/>
    <m/>
    <m/>
    <n v="1"/>
    <n v="1"/>
  </r>
  <r>
    <m/>
    <m/>
    <x v="806"/>
    <x v="1057"/>
    <n v="3"/>
    <n v="3"/>
    <m/>
    <m/>
    <n v="3"/>
    <n v="3"/>
  </r>
  <r>
    <m/>
    <m/>
    <x v="209"/>
    <x v="1216"/>
    <n v="1"/>
    <n v="1"/>
    <m/>
    <m/>
    <n v="1"/>
    <n v="1"/>
  </r>
  <r>
    <m/>
    <m/>
    <x v="923"/>
    <x v="1217"/>
    <m/>
    <m/>
    <n v="1"/>
    <n v="1"/>
    <n v="1"/>
    <n v="1"/>
  </r>
  <r>
    <m/>
    <m/>
    <x v="667"/>
    <x v="1218"/>
    <n v="1"/>
    <n v="3"/>
    <m/>
    <m/>
    <n v="1"/>
    <n v="3"/>
  </r>
  <r>
    <m/>
    <m/>
    <x v="924"/>
    <x v="1219"/>
    <n v="2"/>
    <n v="2"/>
    <m/>
    <m/>
    <n v="2"/>
    <n v="2"/>
  </r>
  <r>
    <m/>
    <m/>
    <x v="925"/>
    <x v="1220"/>
    <n v="1"/>
    <n v="1"/>
    <m/>
    <m/>
    <n v="1"/>
    <n v="1"/>
  </r>
  <r>
    <m/>
    <m/>
    <x v="926"/>
    <x v="1221"/>
    <n v="1"/>
    <n v="1"/>
    <m/>
    <m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s v="Одељење  педијатрије"/>
    <s v="Специјалистички прегледи"/>
    <x v="0"/>
    <x v="0"/>
    <m/>
    <m/>
    <m/>
    <m/>
    <m/>
    <m/>
  </r>
  <r>
    <m/>
    <s v="Сви прегледи укупно"/>
    <x v="0"/>
    <x v="0"/>
    <n v="7130"/>
    <n v="7130"/>
    <n v="0"/>
    <n v="0"/>
    <n v="7130"/>
    <n v="7130"/>
  </r>
  <r>
    <m/>
    <m/>
    <x v="1"/>
    <x v="1"/>
    <n v="4903"/>
    <n v="4903"/>
    <m/>
    <m/>
    <n v="4903"/>
    <n v="4903"/>
  </r>
  <r>
    <m/>
    <m/>
    <x v="2"/>
    <x v="2"/>
    <n v="1650"/>
    <n v="1650"/>
    <m/>
    <m/>
    <n v="1650"/>
    <n v="1650"/>
  </r>
  <r>
    <m/>
    <m/>
    <x v="24"/>
    <x v="1222"/>
    <n v="466"/>
    <n v="466"/>
    <m/>
    <m/>
    <n v="466"/>
    <n v="466"/>
  </r>
  <r>
    <m/>
    <m/>
    <x v="25"/>
    <x v="1223"/>
    <n v="111"/>
    <n v="111"/>
    <m/>
    <m/>
    <n v="111"/>
    <n v="11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6678"/>
    <n v="6678"/>
    <n v="33973"/>
    <n v="33973"/>
    <n v="40651"/>
    <n v="40651"/>
  </r>
  <r>
    <m/>
    <s v="Операције"/>
    <x v="0"/>
    <x v="0"/>
    <m/>
    <m/>
    <m/>
    <m/>
    <m/>
    <m/>
  </r>
  <r>
    <m/>
    <s v="Остале услуге"/>
    <x v="0"/>
    <x v="0"/>
    <n v="6678"/>
    <n v="6678"/>
    <n v="33973"/>
    <n v="33973"/>
    <n v="40651"/>
    <n v="40651"/>
  </r>
  <r>
    <m/>
    <m/>
    <x v="368"/>
    <x v="1224"/>
    <m/>
    <m/>
    <m/>
    <m/>
    <n v="0"/>
    <n v="0"/>
  </r>
  <r>
    <m/>
    <m/>
    <x v="927"/>
    <x v="1225"/>
    <n v="399"/>
    <n v="399"/>
    <n v="8"/>
    <n v="8"/>
    <n v="407"/>
    <n v="407"/>
  </r>
  <r>
    <m/>
    <m/>
    <x v="210"/>
    <x v="341"/>
    <n v="387"/>
    <n v="387"/>
    <n v="84"/>
    <n v="84"/>
    <n v="471"/>
    <n v="471"/>
  </r>
  <r>
    <m/>
    <m/>
    <x v="928"/>
    <x v="1226"/>
    <n v="26"/>
    <n v="26"/>
    <n v="9"/>
    <n v="9"/>
    <n v="35"/>
    <n v="35"/>
  </r>
  <r>
    <m/>
    <m/>
    <x v="929"/>
    <x v="1227"/>
    <n v="285"/>
    <n v="285"/>
    <n v="2"/>
    <n v="2"/>
    <n v="287"/>
    <n v="287"/>
  </r>
  <r>
    <m/>
    <m/>
    <x v="643"/>
    <x v="823"/>
    <n v="4"/>
    <n v="4"/>
    <m/>
    <m/>
    <n v="4"/>
    <n v="4"/>
  </r>
  <r>
    <m/>
    <m/>
    <x v="201"/>
    <x v="223"/>
    <m/>
    <m/>
    <m/>
    <m/>
    <n v="0"/>
    <n v="0"/>
  </r>
  <r>
    <m/>
    <m/>
    <x v="373"/>
    <x v="478"/>
    <n v="272"/>
    <n v="272"/>
    <n v="2"/>
    <n v="2"/>
    <n v="274"/>
    <n v="274"/>
  </r>
  <r>
    <m/>
    <m/>
    <x v="374"/>
    <x v="479"/>
    <n v="56"/>
    <n v="56"/>
    <n v="2"/>
    <n v="2"/>
    <n v="58"/>
    <n v="58"/>
  </r>
  <r>
    <m/>
    <m/>
    <x v="369"/>
    <x v="472"/>
    <m/>
    <m/>
    <n v="21"/>
    <n v="21"/>
    <n v="21"/>
    <n v="21"/>
  </r>
  <r>
    <m/>
    <m/>
    <x v="132"/>
    <x v="811"/>
    <n v="64"/>
    <n v="64"/>
    <n v="4355"/>
    <n v="4355"/>
    <n v="4419"/>
    <n v="4419"/>
  </r>
  <r>
    <m/>
    <m/>
    <x v="10"/>
    <x v="1228"/>
    <n v="7"/>
    <n v="7"/>
    <n v="291"/>
    <n v="291"/>
    <n v="298"/>
    <n v="298"/>
  </r>
  <r>
    <m/>
    <m/>
    <x v="16"/>
    <x v="1229"/>
    <n v="8"/>
    <n v="8"/>
    <n v="53"/>
    <n v="53"/>
    <n v="61"/>
    <n v="61"/>
  </r>
  <r>
    <m/>
    <m/>
    <x v="121"/>
    <x v="1230"/>
    <n v="1"/>
    <n v="1"/>
    <n v="823"/>
    <n v="823"/>
    <n v="824"/>
    <n v="824"/>
  </r>
  <r>
    <m/>
    <m/>
    <x v="123"/>
    <x v="228"/>
    <n v="29"/>
    <n v="29"/>
    <n v="85"/>
    <n v="85"/>
    <n v="114"/>
    <n v="114"/>
  </r>
  <r>
    <m/>
    <m/>
    <x v="193"/>
    <x v="229"/>
    <n v="12"/>
    <n v="12"/>
    <n v="1"/>
    <n v="1"/>
    <n v="13"/>
    <n v="13"/>
  </r>
  <r>
    <m/>
    <m/>
    <x v="139"/>
    <x v="145"/>
    <n v="277"/>
    <n v="277"/>
    <n v="829"/>
    <n v="829"/>
    <n v="1106"/>
    <n v="1106"/>
  </r>
  <r>
    <m/>
    <m/>
    <x v="125"/>
    <x v="1133"/>
    <n v="1235"/>
    <n v="1235"/>
    <n v="1915"/>
    <n v="1915"/>
    <n v="3150"/>
    <n v="3150"/>
  </r>
  <r>
    <m/>
    <m/>
    <x v="126"/>
    <x v="127"/>
    <n v="1245"/>
    <n v="1245"/>
    <n v="1941"/>
    <n v="1941"/>
    <n v="3186"/>
    <n v="3186"/>
  </r>
  <r>
    <m/>
    <m/>
    <x v="4"/>
    <x v="4"/>
    <n v="120"/>
    <n v="120"/>
    <n v="74"/>
    <n v="74"/>
    <n v="194"/>
    <n v="194"/>
  </r>
  <r>
    <m/>
    <m/>
    <x v="301"/>
    <x v="351"/>
    <n v="316"/>
    <n v="316"/>
    <n v="6"/>
    <n v="6"/>
    <n v="322"/>
    <n v="322"/>
  </r>
  <r>
    <m/>
    <m/>
    <x v="107"/>
    <x v="105"/>
    <m/>
    <m/>
    <m/>
    <m/>
    <n v="0"/>
    <n v="0"/>
  </r>
  <r>
    <m/>
    <m/>
    <x v="377"/>
    <x v="483"/>
    <n v="3"/>
    <n v="3"/>
    <n v="44"/>
    <n v="44"/>
    <n v="47"/>
    <n v="47"/>
  </r>
  <r>
    <m/>
    <m/>
    <x v="127"/>
    <x v="1231"/>
    <n v="1059"/>
    <n v="1059"/>
    <n v="561"/>
    <n v="561"/>
    <n v="1620"/>
    <n v="1620"/>
  </r>
  <r>
    <m/>
    <m/>
    <x v="930"/>
    <x v="1232"/>
    <m/>
    <m/>
    <m/>
    <m/>
    <n v="0"/>
    <n v="0"/>
  </r>
  <r>
    <m/>
    <m/>
    <x v="188"/>
    <x v="1233"/>
    <n v="1"/>
    <n v="1"/>
    <n v="103"/>
    <n v="103"/>
    <n v="104"/>
    <n v="104"/>
  </r>
  <r>
    <m/>
    <m/>
    <x v="371"/>
    <x v="476"/>
    <n v="14"/>
    <n v="14"/>
    <n v="60"/>
    <n v="60"/>
    <n v="74"/>
    <n v="74"/>
  </r>
  <r>
    <m/>
    <m/>
    <x v="128"/>
    <x v="1234"/>
    <n v="145"/>
    <n v="145"/>
    <n v="1257"/>
    <n v="1257"/>
    <n v="1402"/>
    <n v="1402"/>
  </r>
  <r>
    <m/>
    <m/>
    <x v="189"/>
    <x v="239"/>
    <n v="17"/>
    <n v="17"/>
    <n v="318"/>
    <n v="318"/>
    <n v="335"/>
    <n v="335"/>
  </r>
  <r>
    <m/>
    <m/>
    <x v="931"/>
    <x v="1235"/>
    <m/>
    <m/>
    <m/>
    <m/>
    <n v="0"/>
    <n v="0"/>
  </r>
  <r>
    <m/>
    <m/>
    <x v="372"/>
    <x v="477"/>
    <n v="16"/>
    <n v="16"/>
    <n v="579"/>
    <n v="579"/>
    <n v="595"/>
    <n v="595"/>
  </r>
  <r>
    <m/>
    <m/>
    <x v="324"/>
    <x v="1236"/>
    <m/>
    <m/>
    <m/>
    <m/>
    <n v="0"/>
    <n v="0"/>
  </r>
  <r>
    <m/>
    <m/>
    <x v="376"/>
    <x v="481"/>
    <n v="2"/>
    <n v="2"/>
    <n v="54"/>
    <n v="54"/>
    <n v="56"/>
    <n v="56"/>
  </r>
  <r>
    <m/>
    <m/>
    <x v="307"/>
    <x v="482"/>
    <n v="53"/>
    <n v="53"/>
    <n v="68"/>
    <n v="68"/>
    <n v="121"/>
    <n v="121"/>
  </r>
  <r>
    <m/>
    <m/>
    <x v="124"/>
    <x v="1237"/>
    <n v="68"/>
    <n v="68"/>
    <n v="16"/>
    <n v="16"/>
    <n v="84"/>
    <n v="84"/>
  </r>
  <r>
    <m/>
    <m/>
    <x v="3"/>
    <x v="233"/>
    <n v="211"/>
    <n v="211"/>
    <n v="3585"/>
    <n v="3585"/>
    <n v="3796"/>
    <n v="3796"/>
  </r>
  <r>
    <m/>
    <m/>
    <x v="13"/>
    <x v="1238"/>
    <m/>
    <m/>
    <n v="1159"/>
    <n v="1159"/>
    <n v="1159"/>
    <n v="1159"/>
  </r>
  <r>
    <m/>
    <m/>
    <x v="198"/>
    <x v="489"/>
    <n v="1"/>
    <n v="1"/>
    <n v="4"/>
    <n v="4"/>
    <n v="5"/>
    <n v="5"/>
  </r>
  <r>
    <m/>
    <m/>
    <x v="175"/>
    <x v="1239"/>
    <n v="7"/>
    <n v="7"/>
    <n v="159"/>
    <n v="159"/>
    <n v="166"/>
    <n v="166"/>
  </r>
  <r>
    <m/>
    <m/>
    <x v="5"/>
    <x v="490"/>
    <n v="88"/>
    <n v="88"/>
    <n v="2996"/>
    <n v="2996"/>
    <n v="3084"/>
    <n v="3084"/>
  </r>
  <r>
    <m/>
    <m/>
    <x v="444"/>
    <x v="1240"/>
    <m/>
    <m/>
    <m/>
    <m/>
    <n v="0"/>
    <n v="0"/>
  </r>
  <r>
    <m/>
    <m/>
    <x v="370"/>
    <x v="474"/>
    <m/>
    <m/>
    <n v="141"/>
    <n v="141"/>
    <n v="141"/>
    <n v="141"/>
  </r>
  <r>
    <m/>
    <m/>
    <x v="932"/>
    <x v="1241"/>
    <m/>
    <m/>
    <m/>
    <m/>
    <n v="0"/>
    <n v="0"/>
  </r>
  <r>
    <m/>
    <m/>
    <x v="384"/>
    <x v="1242"/>
    <m/>
    <m/>
    <n v="830"/>
    <n v="830"/>
    <n v="830"/>
    <n v="830"/>
  </r>
  <r>
    <m/>
    <m/>
    <x v="933"/>
    <x v="1243"/>
    <m/>
    <m/>
    <m/>
    <m/>
    <n v="0"/>
    <n v="0"/>
  </r>
  <r>
    <m/>
    <m/>
    <x v="672"/>
    <x v="1244"/>
    <m/>
    <m/>
    <n v="791"/>
    <n v="791"/>
    <n v="791"/>
    <n v="791"/>
  </r>
  <r>
    <m/>
    <m/>
    <x v="305"/>
    <x v="1245"/>
    <m/>
    <m/>
    <m/>
    <m/>
    <n v="0"/>
    <n v="0"/>
  </r>
  <r>
    <m/>
    <m/>
    <x v="646"/>
    <x v="1246"/>
    <m/>
    <m/>
    <m/>
    <m/>
    <n v="0"/>
    <n v="0"/>
  </r>
  <r>
    <m/>
    <m/>
    <x v="934"/>
    <x v="1247"/>
    <m/>
    <m/>
    <m/>
    <m/>
    <n v="0"/>
    <n v="0"/>
  </r>
  <r>
    <m/>
    <m/>
    <x v="935"/>
    <x v="1248"/>
    <m/>
    <m/>
    <m/>
    <m/>
    <n v="0"/>
    <n v="0"/>
  </r>
  <r>
    <m/>
    <m/>
    <x v="936"/>
    <x v="1249"/>
    <m/>
    <m/>
    <m/>
    <m/>
    <n v="0"/>
    <n v="0"/>
  </r>
  <r>
    <m/>
    <m/>
    <x v="937"/>
    <x v="1250"/>
    <m/>
    <m/>
    <m/>
    <m/>
    <n v="0"/>
    <n v="0"/>
  </r>
  <r>
    <m/>
    <m/>
    <x v="938"/>
    <x v="1251"/>
    <m/>
    <m/>
    <n v="880"/>
    <n v="880"/>
    <n v="880"/>
    <n v="880"/>
  </r>
  <r>
    <m/>
    <m/>
    <x v="939"/>
    <x v="1252"/>
    <n v="8"/>
    <n v="8"/>
    <n v="813"/>
    <n v="813"/>
    <n v="821"/>
    <n v="821"/>
  </r>
  <r>
    <m/>
    <m/>
    <x v="940"/>
    <x v="1253"/>
    <m/>
    <m/>
    <m/>
    <m/>
    <n v="0"/>
    <n v="0"/>
  </r>
  <r>
    <m/>
    <m/>
    <x v="941"/>
    <x v="1254"/>
    <m/>
    <m/>
    <m/>
    <m/>
    <n v="0"/>
    <n v="0"/>
  </r>
  <r>
    <m/>
    <m/>
    <x v="942"/>
    <x v="1255"/>
    <m/>
    <m/>
    <m/>
    <m/>
    <n v="0"/>
    <n v="0"/>
  </r>
  <r>
    <m/>
    <m/>
    <x v="943"/>
    <x v="1256"/>
    <m/>
    <m/>
    <m/>
    <m/>
    <n v="0"/>
    <n v="0"/>
  </r>
  <r>
    <m/>
    <m/>
    <x v="381"/>
    <x v="492"/>
    <m/>
    <m/>
    <m/>
    <m/>
    <n v="0"/>
    <n v="0"/>
  </r>
  <r>
    <m/>
    <m/>
    <x v="474"/>
    <x v="623"/>
    <m/>
    <m/>
    <m/>
    <m/>
    <n v="0"/>
    <n v="0"/>
  </r>
  <r>
    <m/>
    <m/>
    <x v="300"/>
    <x v="350"/>
    <m/>
    <m/>
    <n v="2"/>
    <n v="2"/>
    <n v="2"/>
    <n v="2"/>
  </r>
  <r>
    <m/>
    <m/>
    <x v="944"/>
    <x v="1257"/>
    <m/>
    <m/>
    <m/>
    <m/>
    <n v="0"/>
    <n v="0"/>
  </r>
  <r>
    <m/>
    <m/>
    <x v="945"/>
    <x v="1258"/>
    <m/>
    <m/>
    <m/>
    <m/>
    <n v="0"/>
    <n v="0"/>
  </r>
  <r>
    <m/>
    <m/>
    <x v="375"/>
    <x v="480"/>
    <m/>
    <m/>
    <m/>
    <m/>
    <n v="0"/>
    <n v="0"/>
  </r>
  <r>
    <m/>
    <m/>
    <x v="946"/>
    <x v="1259"/>
    <m/>
    <m/>
    <n v="3186"/>
    <n v="3186"/>
    <n v="3186"/>
    <n v="3186"/>
  </r>
  <r>
    <m/>
    <m/>
    <x v="947"/>
    <x v="1260"/>
    <n v="204"/>
    <n v="204"/>
    <m/>
    <m/>
    <n v="204"/>
    <n v="204"/>
  </r>
  <r>
    <m/>
    <m/>
    <x v="377"/>
    <x v="1261"/>
    <m/>
    <m/>
    <m/>
    <m/>
    <n v="0"/>
    <n v="0"/>
  </r>
  <r>
    <m/>
    <m/>
    <x v="378"/>
    <x v="485"/>
    <n v="13"/>
    <n v="13"/>
    <n v="1"/>
    <n v="1"/>
    <n v="14"/>
    <n v="14"/>
  </r>
  <r>
    <m/>
    <m/>
    <x v="174"/>
    <x v="185"/>
    <m/>
    <m/>
    <m/>
    <m/>
    <n v="0"/>
    <n v="0"/>
  </r>
  <r>
    <m/>
    <m/>
    <x v="948"/>
    <x v="1262"/>
    <n v="5"/>
    <n v="5"/>
    <n v="764"/>
    <n v="764"/>
    <n v="769"/>
    <n v="769"/>
  </r>
  <r>
    <m/>
    <m/>
    <x v="949"/>
    <x v="1263"/>
    <m/>
    <m/>
    <m/>
    <m/>
    <n v="0"/>
    <n v="0"/>
  </r>
  <r>
    <m/>
    <m/>
    <x v="165"/>
    <x v="269"/>
    <m/>
    <m/>
    <n v="2"/>
    <n v="2"/>
    <n v="2"/>
    <n v="2"/>
  </r>
  <r>
    <m/>
    <m/>
    <x v="950"/>
    <x v="1264"/>
    <m/>
    <m/>
    <m/>
    <m/>
    <n v="0"/>
    <n v="0"/>
  </r>
  <r>
    <m/>
    <m/>
    <x v="380"/>
    <x v="1265"/>
    <m/>
    <m/>
    <n v="2"/>
    <n v="2"/>
    <n v="2"/>
    <n v="2"/>
  </r>
  <r>
    <m/>
    <m/>
    <x v="330"/>
    <x v="415"/>
    <n v="8"/>
    <n v="8"/>
    <n v="821"/>
    <n v="821"/>
    <n v="829"/>
    <n v="829"/>
  </r>
  <r>
    <m/>
    <m/>
    <x v="951"/>
    <x v="1266"/>
    <m/>
    <m/>
    <m/>
    <m/>
    <n v="0"/>
    <n v="0"/>
  </r>
  <r>
    <m/>
    <m/>
    <x v="311"/>
    <x v="1267"/>
    <m/>
    <m/>
    <m/>
    <m/>
    <n v="0"/>
    <n v="0"/>
  </r>
  <r>
    <m/>
    <m/>
    <x v="178"/>
    <x v="188"/>
    <m/>
    <m/>
    <m/>
    <m/>
    <n v="0"/>
    <n v="0"/>
  </r>
  <r>
    <m/>
    <m/>
    <x v="327"/>
    <x v="1268"/>
    <m/>
    <m/>
    <n v="3"/>
    <n v="3"/>
    <n v="3"/>
    <n v="3"/>
  </r>
  <r>
    <m/>
    <m/>
    <x v="228"/>
    <x v="1269"/>
    <n v="2"/>
    <n v="2"/>
    <n v="91"/>
    <n v="91"/>
    <n v="93"/>
    <n v="93"/>
  </r>
  <r>
    <m/>
    <m/>
    <x v="281"/>
    <x v="1270"/>
    <m/>
    <m/>
    <m/>
    <m/>
    <n v="0"/>
    <n v="0"/>
  </r>
  <r>
    <m/>
    <m/>
    <x v="8"/>
    <x v="1271"/>
    <n v="2"/>
    <n v="2"/>
    <n v="862"/>
    <n v="862"/>
    <n v="864"/>
    <n v="864"/>
  </r>
  <r>
    <m/>
    <m/>
    <x v="952"/>
    <x v="1272"/>
    <m/>
    <m/>
    <m/>
    <m/>
    <n v="0"/>
    <n v="0"/>
  </r>
  <r>
    <m/>
    <m/>
    <x v="953"/>
    <x v="1273"/>
    <m/>
    <m/>
    <n v="3178"/>
    <n v="3178"/>
    <n v="3178"/>
    <n v="3178"/>
  </r>
  <r>
    <m/>
    <m/>
    <x v="954"/>
    <x v="1274"/>
    <m/>
    <m/>
    <m/>
    <m/>
    <n v="0"/>
    <n v="0"/>
  </r>
  <r>
    <m/>
    <m/>
    <x v="955"/>
    <x v="1275"/>
    <m/>
    <m/>
    <m/>
    <m/>
    <n v="0"/>
    <n v="0"/>
  </r>
  <r>
    <m/>
    <m/>
    <x v="956"/>
    <x v="1276"/>
    <m/>
    <m/>
    <m/>
    <m/>
    <n v="0"/>
    <n v="0"/>
  </r>
  <r>
    <m/>
    <m/>
    <x v="367"/>
    <x v="1277"/>
    <m/>
    <m/>
    <m/>
    <m/>
    <n v="0"/>
    <n v="0"/>
  </r>
  <r>
    <m/>
    <m/>
    <x v="957"/>
    <x v="1278"/>
    <m/>
    <m/>
    <m/>
    <m/>
    <n v="0"/>
    <n v="0"/>
  </r>
  <r>
    <m/>
    <m/>
    <x v="958"/>
    <x v="1279"/>
    <m/>
    <m/>
    <m/>
    <m/>
    <n v="0"/>
    <n v="0"/>
  </r>
  <r>
    <m/>
    <m/>
    <x v="959"/>
    <x v="1280"/>
    <m/>
    <m/>
    <m/>
    <m/>
    <n v="0"/>
    <n v="0"/>
  </r>
  <r>
    <m/>
    <m/>
    <x v="960"/>
    <x v="1281"/>
    <m/>
    <m/>
    <m/>
    <m/>
    <n v="0"/>
    <n v="0"/>
  </r>
  <r>
    <m/>
    <m/>
    <x v="961"/>
    <x v="1282"/>
    <m/>
    <m/>
    <m/>
    <m/>
    <n v="0"/>
    <n v="0"/>
  </r>
  <r>
    <m/>
    <m/>
    <x v="962"/>
    <x v="1283"/>
    <m/>
    <m/>
    <m/>
    <m/>
    <n v="0"/>
    <n v="0"/>
  </r>
  <r>
    <m/>
    <m/>
    <x v="222"/>
    <x v="263"/>
    <m/>
    <m/>
    <m/>
    <m/>
    <n v="0"/>
    <n v="0"/>
  </r>
  <r>
    <m/>
    <m/>
    <x v="767"/>
    <x v="1284"/>
    <m/>
    <m/>
    <m/>
    <m/>
    <n v="0"/>
    <n v="0"/>
  </r>
  <r>
    <m/>
    <m/>
    <x v="638"/>
    <x v="818"/>
    <m/>
    <m/>
    <m/>
    <m/>
    <n v="0"/>
    <n v="0"/>
  </r>
  <r>
    <m/>
    <m/>
    <x v="379"/>
    <x v="486"/>
    <m/>
    <m/>
    <m/>
    <m/>
    <n v="0"/>
    <n v="0"/>
  </r>
  <r>
    <m/>
    <m/>
    <x v="143"/>
    <x v="1285"/>
    <m/>
    <m/>
    <m/>
    <m/>
    <n v="0"/>
    <n v="0"/>
  </r>
  <r>
    <m/>
    <m/>
    <x v="329"/>
    <x v="1286"/>
    <m/>
    <m/>
    <n v="1"/>
    <n v="1"/>
    <n v="1"/>
    <n v="1"/>
  </r>
  <r>
    <m/>
    <m/>
    <x v="331"/>
    <x v="1287"/>
    <m/>
    <m/>
    <m/>
    <m/>
    <n v="0"/>
    <n v="0"/>
  </r>
  <r>
    <m/>
    <m/>
    <x v="14"/>
    <x v="131"/>
    <m/>
    <m/>
    <m/>
    <m/>
    <n v="0"/>
    <n v="0"/>
  </r>
  <r>
    <m/>
    <m/>
    <x v="163"/>
    <x v="189"/>
    <m/>
    <m/>
    <n v="2"/>
    <n v="2"/>
    <n v="2"/>
    <n v="2"/>
  </r>
  <r>
    <m/>
    <m/>
    <x v="963"/>
    <x v="1288"/>
    <m/>
    <m/>
    <m/>
    <m/>
    <n v="0"/>
    <n v="0"/>
  </r>
  <r>
    <m/>
    <m/>
    <x v="166"/>
    <x v="174"/>
    <m/>
    <m/>
    <n v="16"/>
    <n v="16"/>
    <n v="16"/>
    <n v="16"/>
  </r>
  <r>
    <m/>
    <m/>
    <x v="663"/>
    <x v="864"/>
    <m/>
    <m/>
    <m/>
    <m/>
    <n v="0"/>
    <n v="0"/>
  </r>
  <r>
    <m/>
    <m/>
    <x v="964"/>
    <x v="1289"/>
    <m/>
    <m/>
    <m/>
    <m/>
    <n v="0"/>
    <n v="0"/>
  </r>
  <r>
    <m/>
    <m/>
    <x v="413"/>
    <x v="556"/>
    <m/>
    <m/>
    <m/>
    <m/>
    <n v="0"/>
    <n v="0"/>
  </r>
  <r>
    <m/>
    <m/>
    <x v="403"/>
    <x v="545"/>
    <m/>
    <m/>
    <m/>
    <m/>
    <n v="0"/>
    <n v="0"/>
  </r>
  <r>
    <m/>
    <m/>
    <x v="404"/>
    <x v="546"/>
    <m/>
    <m/>
    <m/>
    <m/>
    <n v="0"/>
    <n v="0"/>
  </r>
  <r>
    <m/>
    <m/>
    <x v="405"/>
    <x v="547"/>
    <m/>
    <m/>
    <m/>
    <m/>
    <n v="0"/>
    <n v="0"/>
  </r>
  <r>
    <m/>
    <m/>
    <x v="55"/>
    <x v="548"/>
    <m/>
    <m/>
    <m/>
    <m/>
    <n v="0"/>
    <n v="0"/>
  </r>
  <r>
    <m/>
    <m/>
    <x v="406"/>
    <x v="549"/>
    <m/>
    <m/>
    <m/>
    <m/>
    <n v="0"/>
    <n v="0"/>
  </r>
  <r>
    <m/>
    <m/>
    <x v="407"/>
    <x v="550"/>
    <m/>
    <m/>
    <m/>
    <m/>
    <n v="0"/>
    <n v="0"/>
  </r>
  <r>
    <m/>
    <m/>
    <x v="408"/>
    <x v="551"/>
    <m/>
    <m/>
    <m/>
    <m/>
    <n v="0"/>
    <n v="0"/>
  </r>
  <r>
    <m/>
    <m/>
    <x v="409"/>
    <x v="552"/>
    <m/>
    <m/>
    <m/>
    <m/>
    <n v="0"/>
    <n v="0"/>
  </r>
  <r>
    <m/>
    <m/>
    <x v="410"/>
    <x v="553"/>
    <m/>
    <m/>
    <m/>
    <m/>
    <n v="0"/>
    <n v="0"/>
  </r>
  <r>
    <m/>
    <m/>
    <x v="411"/>
    <x v="554"/>
    <m/>
    <m/>
    <m/>
    <m/>
    <n v="0"/>
    <n v="0"/>
  </r>
  <r>
    <m/>
    <m/>
    <x v="412"/>
    <x v="555"/>
    <m/>
    <m/>
    <m/>
    <m/>
    <n v="0"/>
    <n v="0"/>
  </r>
  <r>
    <m/>
    <m/>
    <x v="318"/>
    <x v="894"/>
    <m/>
    <m/>
    <n v="17"/>
    <n v="17"/>
    <n v="17"/>
    <n v="17"/>
  </r>
  <r>
    <m/>
    <m/>
    <x v="179"/>
    <x v="1290"/>
    <m/>
    <m/>
    <n v="15"/>
    <n v="15"/>
    <n v="15"/>
    <n v="15"/>
  </r>
  <r>
    <m/>
    <m/>
    <x v="132"/>
    <x v="135"/>
    <m/>
    <m/>
    <m/>
    <m/>
    <n v="0"/>
    <n v="0"/>
  </r>
  <r>
    <m/>
    <m/>
    <x v="965"/>
    <x v="1291"/>
    <m/>
    <m/>
    <m/>
    <m/>
    <n v="0"/>
    <n v="0"/>
  </r>
  <r>
    <m/>
    <m/>
    <x v="966"/>
    <x v="1292"/>
    <m/>
    <m/>
    <m/>
    <m/>
    <n v="0"/>
    <n v="0"/>
  </r>
  <r>
    <m/>
    <m/>
    <x v="967"/>
    <x v="1293"/>
    <m/>
    <m/>
    <m/>
    <m/>
    <n v="0"/>
    <n v="0"/>
  </r>
  <r>
    <m/>
    <m/>
    <x v="660"/>
    <x v="861"/>
    <m/>
    <m/>
    <m/>
    <m/>
    <n v="0"/>
    <n v="0"/>
  </r>
  <r>
    <m/>
    <m/>
    <x v="661"/>
    <x v="862"/>
    <m/>
    <m/>
    <m/>
    <m/>
    <n v="0"/>
    <n v="0"/>
  </r>
  <r>
    <m/>
    <m/>
    <x v="319"/>
    <x v="1294"/>
    <m/>
    <m/>
    <n v="13"/>
    <n v="13"/>
    <n v="13"/>
    <n v="13"/>
  </r>
  <r>
    <m/>
    <m/>
    <x v="947"/>
    <x v="1260"/>
    <m/>
    <m/>
    <m/>
    <m/>
    <n v="0"/>
    <n v="0"/>
  </r>
  <r>
    <m/>
    <m/>
    <x v="968"/>
    <x v="1295"/>
    <m/>
    <m/>
    <m/>
    <m/>
    <n v="0"/>
    <n v="0"/>
  </r>
  <r>
    <m/>
    <m/>
    <x v="167"/>
    <x v="1296"/>
    <m/>
    <m/>
    <m/>
    <m/>
    <n v="0"/>
    <n v="0"/>
  </r>
  <r>
    <m/>
    <m/>
    <x v="135"/>
    <x v="139"/>
    <m/>
    <m/>
    <m/>
    <m/>
    <n v="0"/>
    <n v="0"/>
  </r>
  <r>
    <m/>
    <m/>
    <x v="386"/>
    <x v="885"/>
    <m/>
    <m/>
    <m/>
    <m/>
    <n v="0"/>
    <n v="0"/>
  </r>
  <r>
    <m/>
    <m/>
    <x v="6"/>
    <x v="6"/>
    <m/>
    <m/>
    <n v="3"/>
    <n v="3"/>
    <n v="3"/>
    <n v="3"/>
  </r>
  <r>
    <m/>
    <m/>
    <x v="142"/>
    <x v="1297"/>
    <m/>
    <m/>
    <m/>
    <m/>
    <n v="0"/>
    <n v="0"/>
  </r>
  <r>
    <m/>
    <m/>
    <x v="969"/>
    <x v="1298"/>
    <n v="1"/>
    <n v="1"/>
    <m/>
    <m/>
    <n v="1"/>
    <n v="1"/>
  </r>
  <r>
    <m/>
    <m/>
    <x v="970"/>
    <x v="1299"/>
    <m/>
    <m/>
    <m/>
    <m/>
    <n v="0"/>
    <n v="0"/>
  </r>
  <r>
    <m/>
    <m/>
    <x v="971"/>
    <x v="861"/>
    <m/>
    <m/>
    <m/>
    <m/>
    <m/>
    <m/>
  </r>
  <r>
    <m/>
    <m/>
    <x v="385"/>
    <x v="500"/>
    <n v="1"/>
    <n v="1"/>
    <n v="2"/>
    <n v="2"/>
    <n v="3"/>
    <n v="3"/>
  </r>
  <r>
    <m/>
    <m/>
    <x v="376"/>
    <x v="1300"/>
    <m/>
    <m/>
    <m/>
    <m/>
    <n v="0"/>
    <n v="0"/>
  </r>
  <r>
    <m/>
    <m/>
    <x v="15"/>
    <x v="1301"/>
    <n v="5"/>
    <n v="5"/>
    <n v="35"/>
    <n v="35"/>
    <n v="40"/>
    <n v="40"/>
  </r>
  <r>
    <m/>
    <m/>
    <x v="333"/>
    <x v="1302"/>
    <m/>
    <m/>
    <n v="15"/>
    <n v="15"/>
    <n v="15"/>
    <n v="15"/>
  </r>
  <r>
    <m/>
    <m/>
    <x v="969"/>
    <x v="1303"/>
    <n v="1"/>
    <n v="1"/>
    <m/>
    <m/>
    <n v="1"/>
    <n v="1"/>
  </r>
  <r>
    <m/>
    <m/>
    <x v="972"/>
    <x v="1304"/>
    <m/>
    <m/>
    <n v="12"/>
    <n v="12"/>
    <n v="12"/>
    <n v="12"/>
  </r>
  <r>
    <m/>
    <m/>
    <x v="11"/>
    <x v="1305"/>
    <m/>
    <m/>
    <n v="10"/>
    <n v="10"/>
    <n v="10"/>
    <n v="10"/>
  </r>
  <r>
    <m/>
    <m/>
    <x v="149"/>
    <x v="157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s v="Одељење пнеумофтизиологије"/>
    <s v="Специјалистички прегледи"/>
    <x v="0"/>
    <x v="0"/>
    <m/>
    <m/>
    <m/>
    <m/>
    <m/>
    <m/>
  </r>
  <r>
    <m/>
    <s v="Сви прегледи укупно"/>
    <x v="0"/>
    <x v="0"/>
    <n v="504"/>
    <n v="504"/>
    <n v="0"/>
    <n v="0"/>
    <n v="504"/>
    <n v="504"/>
  </r>
  <r>
    <m/>
    <m/>
    <x v="1"/>
    <x v="1"/>
    <n v="371"/>
    <n v="371"/>
    <m/>
    <m/>
    <n v="371"/>
    <n v="371"/>
  </r>
  <r>
    <m/>
    <m/>
    <x v="2"/>
    <x v="2"/>
    <n v="133"/>
    <n v="133"/>
    <m/>
    <m/>
    <n v="133"/>
    <n v="133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504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566"/>
    <n v="566"/>
    <n v="40406"/>
    <n v="40406"/>
    <n v="40972"/>
    <n v="40972"/>
  </r>
  <r>
    <m/>
    <s v="Операције"/>
    <x v="0"/>
    <x v="0"/>
    <m/>
    <m/>
    <m/>
    <m/>
    <m/>
    <m/>
  </r>
  <r>
    <m/>
    <s v="Остале услуге"/>
    <x v="0"/>
    <x v="0"/>
    <n v="566"/>
    <n v="566"/>
    <n v="40406"/>
    <n v="40406"/>
    <n v="40972"/>
    <n v="40972"/>
  </r>
  <r>
    <m/>
    <m/>
    <x v="298"/>
    <x v="345"/>
    <n v="1"/>
    <n v="1"/>
    <n v="2"/>
    <n v="2"/>
    <n v="3"/>
    <n v="3"/>
  </r>
  <r>
    <m/>
    <m/>
    <x v="14"/>
    <x v="193"/>
    <n v="9"/>
    <n v="9"/>
    <n v="76"/>
    <n v="76"/>
    <n v="85"/>
    <n v="85"/>
  </r>
  <r>
    <m/>
    <m/>
    <x v="321"/>
    <x v="403"/>
    <n v="3"/>
    <n v="3"/>
    <n v="14"/>
    <n v="14"/>
    <n v="17"/>
    <n v="17"/>
  </r>
  <r>
    <m/>
    <m/>
    <x v="172"/>
    <x v="404"/>
    <n v="5"/>
    <n v="5"/>
    <n v="25"/>
    <n v="25"/>
    <n v="30"/>
    <n v="30"/>
  </r>
  <r>
    <m/>
    <m/>
    <x v="132"/>
    <x v="811"/>
    <n v="37"/>
    <n v="37"/>
    <n v="3793"/>
    <n v="3793"/>
    <n v="3830"/>
    <n v="3830"/>
  </r>
  <r>
    <m/>
    <m/>
    <x v="10"/>
    <x v="10"/>
    <n v="44"/>
    <n v="44"/>
    <n v="1425"/>
    <n v="1425"/>
    <n v="1469"/>
    <n v="1469"/>
  </r>
  <r>
    <m/>
    <m/>
    <x v="303"/>
    <x v="354"/>
    <m/>
    <m/>
    <n v="2"/>
    <n v="2"/>
    <n v="2"/>
    <n v="2"/>
  </r>
  <r>
    <m/>
    <m/>
    <x v="121"/>
    <x v="121"/>
    <m/>
    <m/>
    <n v="256"/>
    <n v="256"/>
    <n v="256"/>
    <n v="256"/>
  </r>
  <r>
    <m/>
    <m/>
    <x v="193"/>
    <x v="1306"/>
    <n v="1"/>
    <n v="1"/>
    <n v="2"/>
    <n v="2"/>
    <n v="3"/>
    <n v="3"/>
  </r>
  <r>
    <m/>
    <m/>
    <x v="124"/>
    <x v="357"/>
    <n v="2"/>
    <n v="2"/>
    <m/>
    <m/>
    <n v="2"/>
    <n v="2"/>
  </r>
  <r>
    <m/>
    <m/>
    <x v="3"/>
    <x v="3"/>
    <n v="57"/>
    <n v="57"/>
    <n v="4180"/>
    <n v="4180"/>
    <n v="4237"/>
    <n v="4237"/>
  </r>
  <r>
    <m/>
    <m/>
    <x v="139"/>
    <x v="145"/>
    <n v="75"/>
    <n v="75"/>
    <n v="3836"/>
    <n v="3836"/>
    <n v="3911"/>
    <n v="3911"/>
  </r>
  <r>
    <m/>
    <m/>
    <x v="125"/>
    <x v="126"/>
    <n v="45"/>
    <n v="45"/>
    <n v="4882"/>
    <n v="4882"/>
    <n v="4927"/>
    <n v="4927"/>
  </r>
  <r>
    <m/>
    <m/>
    <x v="126"/>
    <x v="127"/>
    <n v="109"/>
    <n v="109"/>
    <n v="5095"/>
    <n v="5095"/>
    <n v="5204"/>
    <n v="5204"/>
  </r>
  <r>
    <m/>
    <m/>
    <x v="4"/>
    <x v="4"/>
    <n v="94"/>
    <n v="94"/>
    <n v="3797"/>
    <n v="3797"/>
    <n v="3891"/>
    <n v="3891"/>
  </r>
  <r>
    <m/>
    <m/>
    <x v="19"/>
    <x v="1307"/>
    <n v="14"/>
    <n v="14"/>
    <n v="2337"/>
    <n v="2337"/>
    <n v="2351"/>
    <n v="2351"/>
  </r>
  <r>
    <m/>
    <m/>
    <x v="13"/>
    <x v="359"/>
    <m/>
    <m/>
    <m/>
    <m/>
    <n v="0"/>
    <n v="0"/>
  </r>
  <r>
    <m/>
    <m/>
    <x v="5"/>
    <x v="419"/>
    <n v="7"/>
    <n v="7"/>
    <n v="4860"/>
    <n v="4860"/>
    <n v="4867"/>
    <n v="4867"/>
  </r>
  <r>
    <m/>
    <m/>
    <x v="142"/>
    <x v="1308"/>
    <n v="1"/>
    <n v="1"/>
    <n v="690"/>
    <n v="690"/>
    <n v="691"/>
    <n v="691"/>
  </r>
  <r>
    <m/>
    <m/>
    <x v="127"/>
    <x v="129"/>
    <n v="29"/>
    <n v="29"/>
    <n v="1141"/>
    <n v="1141"/>
    <n v="1170"/>
    <n v="1170"/>
  </r>
  <r>
    <m/>
    <m/>
    <x v="128"/>
    <x v="130"/>
    <n v="6"/>
    <n v="6"/>
    <n v="504"/>
    <n v="504"/>
    <n v="510"/>
    <n v="510"/>
  </r>
  <r>
    <m/>
    <m/>
    <x v="305"/>
    <x v="1309"/>
    <m/>
    <m/>
    <n v="209"/>
    <n v="209"/>
    <n v="209"/>
    <n v="209"/>
  </r>
  <r>
    <m/>
    <m/>
    <x v="189"/>
    <x v="239"/>
    <n v="1"/>
    <n v="1"/>
    <n v="185"/>
    <n v="185"/>
    <n v="186"/>
    <n v="186"/>
  </r>
  <r>
    <m/>
    <m/>
    <x v="107"/>
    <x v="105"/>
    <m/>
    <m/>
    <n v="57"/>
    <n v="57"/>
    <n v="57"/>
    <n v="57"/>
  </r>
  <r>
    <m/>
    <m/>
    <x v="223"/>
    <x v="1310"/>
    <m/>
    <m/>
    <m/>
    <m/>
    <n v="0"/>
    <n v="0"/>
  </r>
  <r>
    <m/>
    <m/>
    <x v="224"/>
    <x v="381"/>
    <m/>
    <m/>
    <n v="3"/>
    <n v="3"/>
    <n v="3"/>
    <n v="3"/>
  </r>
  <r>
    <m/>
    <m/>
    <x v="6"/>
    <x v="6"/>
    <m/>
    <m/>
    <n v="13"/>
    <n v="13"/>
    <n v="13"/>
    <n v="13"/>
  </r>
  <r>
    <m/>
    <m/>
    <x v="7"/>
    <x v="7"/>
    <m/>
    <m/>
    <n v="24"/>
    <n v="24"/>
    <n v="24"/>
    <n v="24"/>
  </r>
  <r>
    <m/>
    <m/>
    <x v="176"/>
    <x v="531"/>
    <m/>
    <m/>
    <n v="183"/>
    <n v="183"/>
    <n v="183"/>
    <n v="183"/>
  </r>
  <r>
    <m/>
    <m/>
    <x v="150"/>
    <x v="158"/>
    <m/>
    <m/>
    <n v="19"/>
    <n v="19"/>
    <n v="19"/>
    <n v="19"/>
  </r>
  <r>
    <m/>
    <m/>
    <x v="123"/>
    <x v="1311"/>
    <m/>
    <m/>
    <m/>
    <m/>
    <n v="0"/>
    <n v="0"/>
  </r>
  <r>
    <m/>
    <m/>
    <x v="140"/>
    <x v="1312"/>
    <m/>
    <m/>
    <n v="362"/>
    <n v="362"/>
    <n v="362"/>
    <n v="362"/>
  </r>
  <r>
    <m/>
    <m/>
    <x v="9"/>
    <x v="1313"/>
    <m/>
    <m/>
    <n v="66"/>
    <n v="66"/>
    <n v="66"/>
    <n v="66"/>
  </r>
  <r>
    <m/>
    <m/>
    <x v="143"/>
    <x v="1314"/>
    <m/>
    <m/>
    <n v="7"/>
    <n v="7"/>
    <n v="7"/>
    <n v="7"/>
  </r>
  <r>
    <m/>
    <m/>
    <x v="169"/>
    <x v="1315"/>
    <m/>
    <m/>
    <n v="560"/>
    <n v="560"/>
    <n v="560"/>
    <n v="560"/>
  </r>
  <r>
    <m/>
    <m/>
    <x v="208"/>
    <x v="1316"/>
    <m/>
    <m/>
    <m/>
    <m/>
    <n v="0"/>
    <n v="0"/>
  </r>
  <r>
    <m/>
    <m/>
    <x v="209"/>
    <x v="1317"/>
    <m/>
    <m/>
    <n v="5"/>
    <n v="5"/>
    <n v="5"/>
    <n v="5"/>
  </r>
  <r>
    <m/>
    <m/>
    <x v="8"/>
    <x v="1318"/>
    <m/>
    <m/>
    <n v="58"/>
    <n v="58"/>
    <n v="58"/>
    <n v="58"/>
  </r>
  <r>
    <m/>
    <m/>
    <x v="163"/>
    <x v="189"/>
    <m/>
    <m/>
    <m/>
    <m/>
    <n v="0"/>
    <n v="0"/>
  </r>
  <r>
    <m/>
    <m/>
    <x v="309"/>
    <x v="383"/>
    <m/>
    <m/>
    <m/>
    <m/>
    <n v="0"/>
    <n v="0"/>
  </r>
  <r>
    <m/>
    <m/>
    <x v="192"/>
    <x v="210"/>
    <m/>
    <m/>
    <m/>
    <m/>
    <n v="0"/>
    <n v="0"/>
  </r>
  <r>
    <m/>
    <m/>
    <x v="165"/>
    <x v="269"/>
    <m/>
    <m/>
    <m/>
    <m/>
    <n v="0"/>
    <n v="0"/>
  </r>
  <r>
    <m/>
    <m/>
    <x v="166"/>
    <x v="174"/>
    <m/>
    <m/>
    <m/>
    <m/>
    <n v="0"/>
    <n v="0"/>
  </r>
  <r>
    <m/>
    <m/>
    <x v="179"/>
    <x v="1319"/>
    <m/>
    <m/>
    <m/>
    <m/>
    <n v="0"/>
    <n v="0"/>
  </r>
  <r>
    <m/>
    <m/>
    <x v="178"/>
    <x v="188"/>
    <m/>
    <m/>
    <m/>
    <m/>
    <n v="0"/>
    <n v="0"/>
  </r>
  <r>
    <m/>
    <m/>
    <x v="973"/>
    <x v="1320"/>
    <m/>
    <m/>
    <m/>
    <m/>
    <n v="0"/>
    <n v="0"/>
  </r>
  <r>
    <m/>
    <m/>
    <x v="167"/>
    <x v="175"/>
    <m/>
    <m/>
    <m/>
    <m/>
    <n v="0"/>
    <n v="0"/>
  </r>
  <r>
    <m/>
    <m/>
    <x v="175"/>
    <x v="1321"/>
    <n v="1"/>
    <n v="1"/>
    <n v="162"/>
    <n v="162"/>
    <n v="163"/>
    <n v="163"/>
  </r>
  <r>
    <m/>
    <m/>
    <x v="17"/>
    <x v="459"/>
    <m/>
    <m/>
    <m/>
    <m/>
    <n v="0"/>
    <n v="0"/>
  </r>
  <r>
    <m/>
    <m/>
    <x v="660"/>
    <x v="861"/>
    <m/>
    <m/>
    <m/>
    <m/>
    <n v="0"/>
    <n v="0"/>
  </r>
  <r>
    <m/>
    <m/>
    <x v="18"/>
    <x v="253"/>
    <m/>
    <m/>
    <m/>
    <m/>
    <n v="0"/>
    <n v="0"/>
  </r>
  <r>
    <m/>
    <m/>
    <x v="13"/>
    <x v="1322"/>
    <m/>
    <m/>
    <n v="500"/>
    <n v="500"/>
    <n v="500"/>
    <n v="500"/>
  </r>
  <r>
    <m/>
    <m/>
    <x v="210"/>
    <x v="250"/>
    <n v="3"/>
    <n v="3"/>
    <n v="72"/>
    <n v="72"/>
    <n v="75"/>
    <n v="75"/>
  </r>
  <r>
    <m/>
    <m/>
    <x v="11"/>
    <x v="1323"/>
    <m/>
    <m/>
    <m/>
    <m/>
    <n v="0"/>
    <n v="0"/>
  </r>
  <r>
    <m/>
    <m/>
    <x v="974"/>
    <x v="1324"/>
    <m/>
    <m/>
    <m/>
    <m/>
    <n v="0"/>
    <n v="0"/>
  </r>
  <r>
    <m/>
    <m/>
    <x v="975"/>
    <x v="1325"/>
    <n v="4"/>
    <n v="4"/>
    <n v="1"/>
    <n v="1"/>
    <n v="5"/>
    <n v="5"/>
  </r>
  <r>
    <m/>
    <m/>
    <x v="872"/>
    <x v="1326"/>
    <n v="18"/>
    <n v="18"/>
    <n v="1"/>
    <n v="1"/>
    <n v="19"/>
    <n v="19"/>
  </r>
  <r>
    <m/>
    <m/>
    <x v="124"/>
    <x v="1327"/>
    <m/>
    <m/>
    <n v="64"/>
    <n v="64"/>
    <n v="64"/>
    <n v="64"/>
  </r>
  <r>
    <m/>
    <m/>
    <x v="216"/>
    <x v="257"/>
    <m/>
    <m/>
    <n v="609"/>
    <n v="609"/>
    <n v="609"/>
    <n v="609"/>
  </r>
  <r>
    <m/>
    <m/>
    <x v="197"/>
    <x v="1328"/>
    <m/>
    <m/>
    <n v="111"/>
    <n v="111"/>
    <n v="111"/>
    <n v="111"/>
  </r>
  <r>
    <m/>
    <m/>
    <x v="323"/>
    <x v="407"/>
    <m/>
    <m/>
    <n v="15"/>
    <n v="15"/>
    <n v="15"/>
    <n v="15"/>
  </r>
  <r>
    <m/>
    <m/>
    <x v="134"/>
    <x v="1329"/>
    <m/>
    <m/>
    <n v="33"/>
    <n v="33"/>
    <n v="33"/>
    <n v="33"/>
  </r>
  <r>
    <m/>
    <m/>
    <x v="228"/>
    <x v="270"/>
    <m/>
    <m/>
    <n v="150"/>
    <n v="150"/>
    <n v="150"/>
    <n v="150"/>
  </r>
  <r>
    <m/>
    <m/>
    <x v="226"/>
    <x v="1330"/>
    <m/>
    <m/>
    <n v="1"/>
    <n v="1"/>
    <n v="1"/>
    <n v="1"/>
  </r>
  <r>
    <m/>
    <m/>
    <x v="15"/>
    <x v="1301"/>
    <m/>
    <m/>
    <n v="2"/>
    <n v="2"/>
    <n v="2"/>
    <n v="2"/>
  </r>
  <r>
    <m/>
    <m/>
    <x v="976"/>
    <x v="394"/>
    <m/>
    <m/>
    <m/>
    <m/>
    <n v="0"/>
    <n v="0"/>
  </r>
  <r>
    <m/>
    <m/>
    <x v="281"/>
    <x v="1331"/>
    <m/>
    <m/>
    <n v="6"/>
    <n v="6"/>
    <n v="6"/>
    <n v="6"/>
  </r>
  <r>
    <m/>
    <m/>
    <x v="977"/>
    <x v="1332"/>
    <m/>
    <m/>
    <n v="2"/>
    <n v="2"/>
    <n v="2"/>
    <n v="2"/>
  </r>
  <r>
    <m/>
    <m/>
    <x v="314"/>
    <x v="394"/>
    <m/>
    <m/>
    <n v="2"/>
    <n v="2"/>
    <n v="2"/>
    <n v="2"/>
  </r>
  <r>
    <m/>
    <m/>
    <x v="978"/>
    <x v="1333"/>
    <m/>
    <m/>
    <n v="2"/>
    <n v="2"/>
    <n v="2"/>
    <n v="2"/>
  </r>
  <r>
    <m/>
    <m/>
    <x v="205"/>
    <x v="237"/>
    <m/>
    <m/>
    <n v="3"/>
    <n v="3"/>
    <n v="3"/>
    <n v="3"/>
  </r>
  <r>
    <m/>
    <m/>
    <x v="979"/>
    <x v="1334"/>
    <m/>
    <m/>
    <n v="1"/>
    <n v="1"/>
    <n v="1"/>
    <n v="1"/>
  </r>
  <r>
    <m/>
    <m/>
    <x v="219"/>
    <x v="1335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s v="Одељење психијатрије"/>
    <s v="Специјалистички прегледи"/>
    <x v="0"/>
    <x v="0"/>
    <m/>
    <m/>
    <m/>
    <m/>
    <m/>
    <m/>
  </r>
  <r>
    <m/>
    <s v="Сви прегледи укупно"/>
    <x v="0"/>
    <x v="0"/>
    <n v="6359"/>
    <n v="6359"/>
    <n v="0"/>
    <n v="0"/>
    <n v="6359"/>
    <n v="6359"/>
  </r>
  <r>
    <m/>
    <m/>
    <x v="980"/>
    <x v="1336"/>
    <n v="2790"/>
    <n v="2790"/>
    <m/>
    <m/>
    <n v="2790"/>
    <n v="2790"/>
  </r>
  <r>
    <m/>
    <m/>
    <x v="981"/>
    <x v="1337"/>
    <n v="3569"/>
    <n v="3569"/>
    <m/>
    <m/>
    <n v="3569"/>
    <n v="3569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7087"/>
    <n v="7087"/>
    <n v="18009"/>
    <n v="18009"/>
    <n v="25096"/>
    <n v="25096"/>
  </r>
  <r>
    <m/>
    <s v="Операције"/>
    <x v="0"/>
    <x v="0"/>
    <m/>
    <m/>
    <m/>
    <m/>
    <m/>
    <m/>
  </r>
  <r>
    <m/>
    <s v="Остале услуге"/>
    <x v="0"/>
    <x v="0"/>
    <n v="7087"/>
    <n v="7087"/>
    <n v="18009"/>
    <n v="18009"/>
    <n v="25096"/>
    <n v="25096"/>
  </r>
  <r>
    <m/>
    <m/>
    <x v="982"/>
    <x v="1338"/>
    <m/>
    <m/>
    <n v="564"/>
    <n v="564"/>
    <n v="564"/>
    <n v="564"/>
  </r>
  <r>
    <m/>
    <m/>
    <x v="983"/>
    <x v="1339"/>
    <m/>
    <m/>
    <n v="560"/>
    <n v="560"/>
    <n v="560"/>
    <n v="560"/>
  </r>
  <r>
    <m/>
    <m/>
    <x v="166"/>
    <x v="174"/>
    <n v="294"/>
    <n v="294"/>
    <n v="167"/>
    <n v="167"/>
    <n v="461"/>
    <n v="461"/>
  </r>
  <r>
    <m/>
    <m/>
    <x v="319"/>
    <x v="1340"/>
    <n v="2706"/>
    <n v="2706"/>
    <n v="555"/>
    <n v="555"/>
    <n v="3261"/>
    <n v="3261"/>
  </r>
  <r>
    <m/>
    <m/>
    <x v="984"/>
    <x v="1341"/>
    <m/>
    <m/>
    <m/>
    <m/>
    <n v="0"/>
    <n v="0"/>
  </r>
  <r>
    <m/>
    <m/>
    <x v="330"/>
    <x v="1342"/>
    <n v="5"/>
    <n v="5"/>
    <n v="564"/>
    <n v="564"/>
    <n v="569"/>
    <n v="569"/>
  </r>
  <r>
    <m/>
    <m/>
    <x v="328"/>
    <x v="1343"/>
    <n v="276"/>
    <n v="276"/>
    <n v="563"/>
    <n v="563"/>
    <n v="839"/>
    <n v="839"/>
  </r>
  <r>
    <m/>
    <m/>
    <x v="985"/>
    <x v="1344"/>
    <m/>
    <m/>
    <m/>
    <m/>
    <n v="0"/>
    <n v="0"/>
  </r>
  <r>
    <m/>
    <m/>
    <x v="986"/>
    <x v="1345"/>
    <m/>
    <m/>
    <m/>
    <m/>
    <n v="0"/>
    <n v="0"/>
  </r>
  <r>
    <m/>
    <m/>
    <x v="179"/>
    <x v="1319"/>
    <n v="289"/>
    <n v="289"/>
    <m/>
    <m/>
    <n v="289"/>
    <n v="289"/>
  </r>
  <r>
    <m/>
    <m/>
    <x v="987"/>
    <x v="503"/>
    <m/>
    <m/>
    <m/>
    <m/>
    <n v="0"/>
    <n v="0"/>
  </r>
  <r>
    <m/>
    <m/>
    <x v="179"/>
    <x v="1346"/>
    <m/>
    <m/>
    <m/>
    <m/>
    <n v="0"/>
    <n v="0"/>
  </r>
  <r>
    <m/>
    <m/>
    <x v="327"/>
    <x v="1347"/>
    <n v="65"/>
    <n v="65"/>
    <m/>
    <m/>
    <n v="65"/>
    <n v="65"/>
  </r>
  <r>
    <m/>
    <m/>
    <x v="318"/>
    <x v="1348"/>
    <n v="295"/>
    <n v="295"/>
    <m/>
    <m/>
    <n v="295"/>
    <n v="295"/>
  </r>
  <r>
    <m/>
    <m/>
    <x v="988"/>
    <x v="1349"/>
    <m/>
    <m/>
    <m/>
    <m/>
    <n v="0"/>
    <n v="0"/>
  </r>
  <r>
    <m/>
    <m/>
    <x v="166"/>
    <x v="174"/>
    <m/>
    <m/>
    <m/>
    <m/>
    <n v="0"/>
    <n v="0"/>
  </r>
  <r>
    <m/>
    <m/>
    <x v="177"/>
    <x v="1091"/>
    <m/>
    <m/>
    <m/>
    <m/>
    <n v="0"/>
    <n v="0"/>
  </r>
  <r>
    <m/>
    <m/>
    <x v="178"/>
    <x v="1350"/>
    <m/>
    <m/>
    <m/>
    <m/>
    <n v="0"/>
    <n v="0"/>
  </r>
  <r>
    <m/>
    <m/>
    <x v="163"/>
    <x v="189"/>
    <m/>
    <m/>
    <n v="166"/>
    <n v="166"/>
    <n v="166"/>
    <n v="166"/>
  </r>
  <r>
    <m/>
    <m/>
    <x v="165"/>
    <x v="1351"/>
    <m/>
    <m/>
    <n v="167"/>
    <n v="167"/>
    <n v="167"/>
    <n v="167"/>
  </r>
  <r>
    <m/>
    <m/>
    <x v="167"/>
    <x v="505"/>
    <m/>
    <m/>
    <n v="1"/>
    <n v="1"/>
    <n v="1"/>
    <n v="1"/>
  </r>
  <r>
    <m/>
    <m/>
    <x v="388"/>
    <x v="506"/>
    <m/>
    <m/>
    <m/>
    <m/>
    <n v="0"/>
    <n v="0"/>
  </r>
  <r>
    <m/>
    <m/>
    <x v="989"/>
    <x v="1352"/>
    <m/>
    <m/>
    <m/>
    <m/>
    <n v="0"/>
    <n v="0"/>
  </r>
  <r>
    <m/>
    <m/>
    <x v="990"/>
    <x v="1353"/>
    <m/>
    <m/>
    <m/>
    <m/>
    <n v="0"/>
    <n v="0"/>
  </r>
  <r>
    <m/>
    <m/>
    <x v="991"/>
    <x v="1354"/>
    <m/>
    <m/>
    <m/>
    <m/>
    <n v="0"/>
    <n v="0"/>
  </r>
  <r>
    <m/>
    <m/>
    <x v="992"/>
    <x v="1355"/>
    <m/>
    <m/>
    <m/>
    <m/>
    <n v="0"/>
    <n v="0"/>
  </r>
  <r>
    <m/>
    <m/>
    <x v="993"/>
    <x v="1356"/>
    <m/>
    <m/>
    <m/>
    <m/>
    <n v="0"/>
    <n v="0"/>
  </r>
  <r>
    <m/>
    <m/>
    <x v="994"/>
    <x v="1357"/>
    <m/>
    <m/>
    <m/>
    <m/>
    <n v="0"/>
    <n v="0"/>
  </r>
  <r>
    <m/>
    <m/>
    <x v="14"/>
    <x v="193"/>
    <n v="7"/>
    <n v="7"/>
    <n v="24"/>
    <n v="24"/>
    <n v="31"/>
    <n v="31"/>
  </r>
  <r>
    <m/>
    <m/>
    <x v="201"/>
    <x v="223"/>
    <m/>
    <m/>
    <m/>
    <m/>
    <n v="0"/>
    <n v="0"/>
  </r>
  <r>
    <m/>
    <m/>
    <x v="995"/>
    <x v="1358"/>
    <m/>
    <m/>
    <n v="94"/>
    <n v="94"/>
    <n v="94"/>
    <n v="94"/>
  </r>
  <r>
    <m/>
    <m/>
    <x v="16"/>
    <x v="488"/>
    <n v="794"/>
    <n v="794"/>
    <n v="555"/>
    <n v="555"/>
    <n v="1349"/>
    <n v="1349"/>
  </r>
  <r>
    <m/>
    <m/>
    <x v="311"/>
    <x v="1267"/>
    <n v="40"/>
    <n v="40"/>
    <n v="467"/>
    <n v="467"/>
    <n v="507"/>
    <n v="507"/>
  </r>
  <r>
    <m/>
    <m/>
    <x v="968"/>
    <x v="1359"/>
    <n v="43"/>
    <n v="43"/>
    <n v="563"/>
    <n v="563"/>
    <n v="606"/>
    <n v="606"/>
  </r>
  <r>
    <m/>
    <m/>
    <x v="124"/>
    <x v="357"/>
    <n v="944"/>
    <n v="944"/>
    <n v="275"/>
    <n v="275"/>
    <n v="1219"/>
    <n v="1219"/>
  </r>
  <r>
    <m/>
    <m/>
    <x v="3"/>
    <x v="233"/>
    <n v="2"/>
    <n v="2"/>
    <n v="232"/>
    <n v="232"/>
    <n v="234"/>
    <n v="234"/>
  </r>
  <r>
    <m/>
    <m/>
    <x v="125"/>
    <x v="126"/>
    <n v="176"/>
    <n v="176"/>
    <n v="740"/>
    <n v="740"/>
    <n v="916"/>
    <n v="916"/>
  </r>
  <r>
    <m/>
    <m/>
    <x v="126"/>
    <x v="127"/>
    <n v="229"/>
    <n v="229"/>
    <n v="827"/>
    <n v="827"/>
    <n v="1056"/>
    <n v="1056"/>
  </r>
  <r>
    <m/>
    <m/>
    <x v="4"/>
    <x v="4"/>
    <n v="102"/>
    <n v="102"/>
    <n v="193"/>
    <n v="193"/>
    <n v="295"/>
    <n v="295"/>
  </r>
  <r>
    <m/>
    <m/>
    <x v="308"/>
    <x v="1360"/>
    <n v="40"/>
    <n v="40"/>
    <n v="1"/>
    <n v="1"/>
    <n v="41"/>
    <n v="41"/>
  </r>
  <r>
    <m/>
    <m/>
    <x v="179"/>
    <x v="191"/>
    <m/>
    <m/>
    <m/>
    <m/>
    <n v="0"/>
    <n v="0"/>
  </r>
  <r>
    <m/>
    <m/>
    <x v="121"/>
    <x v="1361"/>
    <m/>
    <m/>
    <n v="550"/>
    <n v="550"/>
    <n v="550"/>
    <n v="550"/>
  </r>
  <r>
    <m/>
    <m/>
    <x v="128"/>
    <x v="130"/>
    <n v="12"/>
    <n v="12"/>
    <n v="292"/>
    <n v="292"/>
    <n v="304"/>
    <n v="304"/>
  </r>
  <r>
    <m/>
    <m/>
    <x v="648"/>
    <x v="838"/>
    <n v="392"/>
    <n v="392"/>
    <m/>
    <m/>
    <n v="392"/>
    <n v="392"/>
  </r>
  <r>
    <m/>
    <m/>
    <x v="996"/>
    <x v="1362"/>
    <m/>
    <m/>
    <n v="564"/>
    <n v="564"/>
    <n v="564"/>
    <n v="564"/>
  </r>
  <r>
    <m/>
    <m/>
    <x v="137"/>
    <x v="1363"/>
    <m/>
    <m/>
    <n v="87"/>
    <n v="87"/>
    <n v="87"/>
    <n v="87"/>
  </r>
  <r>
    <m/>
    <m/>
    <x v="5"/>
    <x v="1364"/>
    <n v="156"/>
    <n v="156"/>
    <n v="4125"/>
    <n v="4125"/>
    <n v="4281"/>
    <n v="4281"/>
  </r>
  <r>
    <m/>
    <m/>
    <x v="204"/>
    <x v="129"/>
    <n v="209"/>
    <n v="209"/>
    <n v="607"/>
    <n v="607"/>
    <n v="816"/>
    <n v="816"/>
  </r>
  <r>
    <m/>
    <m/>
    <x v="997"/>
    <x v="1365"/>
    <m/>
    <m/>
    <n v="564"/>
    <n v="564"/>
    <n v="564"/>
    <n v="564"/>
  </r>
  <r>
    <m/>
    <m/>
    <x v="107"/>
    <x v="105"/>
    <m/>
    <m/>
    <n v="22"/>
    <n v="22"/>
    <n v="22"/>
    <n v="22"/>
  </r>
  <r>
    <m/>
    <m/>
    <x v="998"/>
    <x v="1366"/>
    <m/>
    <m/>
    <m/>
    <m/>
    <n v="0"/>
    <n v="0"/>
  </r>
  <r>
    <m/>
    <m/>
    <x v="999"/>
    <x v="1367"/>
    <m/>
    <m/>
    <n v="564"/>
    <n v="564"/>
    <n v="564"/>
    <n v="564"/>
  </r>
  <r>
    <m/>
    <m/>
    <x v="1000"/>
    <x v="1368"/>
    <m/>
    <m/>
    <m/>
    <m/>
    <n v="0"/>
    <n v="0"/>
  </r>
  <r>
    <m/>
    <m/>
    <x v="6"/>
    <x v="6"/>
    <m/>
    <m/>
    <m/>
    <m/>
    <n v="0"/>
    <n v="0"/>
  </r>
  <r>
    <m/>
    <m/>
    <x v="135"/>
    <x v="139"/>
    <n v="1"/>
    <n v="1"/>
    <n v="3"/>
    <n v="3"/>
    <n v="4"/>
    <n v="4"/>
  </r>
  <r>
    <m/>
    <m/>
    <x v="192"/>
    <x v="210"/>
    <n v="1"/>
    <n v="1"/>
    <n v="3"/>
    <n v="3"/>
    <n v="4"/>
    <n v="4"/>
  </r>
  <r>
    <m/>
    <m/>
    <x v="150"/>
    <x v="158"/>
    <m/>
    <m/>
    <n v="1"/>
    <n v="1"/>
    <n v="1"/>
    <n v="1"/>
  </r>
  <r>
    <m/>
    <m/>
    <x v="1001"/>
    <x v="1369"/>
    <m/>
    <m/>
    <m/>
    <m/>
    <n v="0"/>
    <n v="0"/>
  </r>
  <r>
    <m/>
    <m/>
    <x v="1002"/>
    <x v="1370"/>
    <m/>
    <m/>
    <n v="557"/>
    <n v="557"/>
    <n v="557"/>
    <n v="557"/>
  </r>
  <r>
    <m/>
    <m/>
    <x v="166"/>
    <x v="174"/>
    <m/>
    <m/>
    <m/>
    <m/>
    <n v="0"/>
    <n v="0"/>
  </r>
  <r>
    <m/>
    <m/>
    <x v="1003"/>
    <x v="1371"/>
    <m/>
    <m/>
    <n v="463"/>
    <n v="463"/>
    <n v="463"/>
    <n v="463"/>
  </r>
  <r>
    <m/>
    <m/>
    <x v="1004"/>
    <x v="1372"/>
    <m/>
    <m/>
    <m/>
    <m/>
    <n v="0"/>
    <n v="0"/>
  </r>
  <r>
    <m/>
    <m/>
    <x v="228"/>
    <x v="270"/>
    <m/>
    <m/>
    <m/>
    <m/>
    <n v="0"/>
    <n v="0"/>
  </r>
  <r>
    <m/>
    <m/>
    <x v="123"/>
    <x v="1373"/>
    <m/>
    <m/>
    <m/>
    <m/>
    <n v="0"/>
    <n v="0"/>
  </r>
  <r>
    <m/>
    <m/>
    <x v="139"/>
    <x v="1374"/>
    <n v="1"/>
    <n v="1"/>
    <m/>
    <m/>
    <n v="1"/>
    <n v="1"/>
  </r>
  <r>
    <m/>
    <m/>
    <x v="19"/>
    <x v="1375"/>
    <m/>
    <m/>
    <n v="17"/>
    <n v="17"/>
    <n v="17"/>
    <n v="17"/>
  </r>
  <r>
    <m/>
    <m/>
    <x v="142"/>
    <x v="1376"/>
    <m/>
    <m/>
    <n v="60"/>
    <n v="60"/>
    <n v="60"/>
    <n v="60"/>
  </r>
  <r>
    <m/>
    <m/>
    <x v="13"/>
    <x v="1377"/>
    <n v="3"/>
    <n v="3"/>
    <n v="250"/>
    <n v="250"/>
    <n v="253"/>
    <n v="253"/>
  </r>
  <r>
    <m/>
    <m/>
    <x v="169"/>
    <x v="1378"/>
    <n v="1"/>
    <n v="1"/>
    <n v="315"/>
    <n v="315"/>
    <n v="316"/>
    <n v="316"/>
  </r>
  <r>
    <m/>
    <m/>
    <x v="5"/>
    <x v="1379"/>
    <m/>
    <m/>
    <m/>
    <m/>
    <n v="0"/>
    <n v="0"/>
  </r>
  <r>
    <m/>
    <m/>
    <x v="1005"/>
    <x v="1380"/>
    <m/>
    <m/>
    <m/>
    <m/>
    <n v="0"/>
    <n v="0"/>
  </r>
  <r>
    <m/>
    <m/>
    <x v="18"/>
    <x v="841"/>
    <m/>
    <m/>
    <m/>
    <m/>
    <n v="0"/>
    <n v="0"/>
  </r>
  <r>
    <m/>
    <m/>
    <x v="1006"/>
    <x v="1381"/>
    <m/>
    <m/>
    <m/>
    <m/>
    <n v="0"/>
    <n v="0"/>
  </r>
  <r>
    <m/>
    <m/>
    <x v="1007"/>
    <x v="1382"/>
    <m/>
    <m/>
    <m/>
    <m/>
    <n v="0"/>
    <n v="0"/>
  </r>
  <r>
    <m/>
    <m/>
    <x v="1008"/>
    <x v="1383"/>
    <m/>
    <m/>
    <m/>
    <m/>
    <n v="0"/>
    <n v="0"/>
  </r>
  <r>
    <m/>
    <m/>
    <x v="1009"/>
    <x v="1384"/>
    <m/>
    <m/>
    <n v="227"/>
    <n v="227"/>
    <n v="227"/>
    <n v="227"/>
  </r>
  <r>
    <m/>
    <m/>
    <x v="1010"/>
    <x v="1385"/>
    <m/>
    <m/>
    <n v="227"/>
    <n v="227"/>
    <n v="227"/>
    <n v="227"/>
  </r>
  <r>
    <m/>
    <m/>
    <x v="950"/>
    <x v="1264"/>
    <m/>
    <m/>
    <m/>
    <m/>
    <n v="0"/>
    <n v="0"/>
  </r>
  <r>
    <m/>
    <m/>
    <x v="1011"/>
    <x v="1386"/>
    <m/>
    <m/>
    <n v="545"/>
    <n v="545"/>
    <n v="545"/>
    <n v="545"/>
  </r>
  <r>
    <m/>
    <m/>
    <x v="1012"/>
    <x v="1387"/>
    <m/>
    <m/>
    <m/>
    <m/>
    <n v="0"/>
    <n v="0"/>
  </r>
  <r>
    <m/>
    <m/>
    <x v="1013"/>
    <x v="1388"/>
    <m/>
    <m/>
    <m/>
    <m/>
    <n v="0"/>
    <n v="0"/>
  </r>
  <r>
    <m/>
    <m/>
    <x v="176"/>
    <x v="240"/>
    <m/>
    <m/>
    <n v="111"/>
    <n v="111"/>
    <n v="111"/>
    <n v="111"/>
  </r>
  <r>
    <m/>
    <m/>
    <x v="1014"/>
    <x v="1389"/>
    <m/>
    <m/>
    <n v="563"/>
    <n v="563"/>
    <n v="563"/>
    <n v="563"/>
  </r>
  <r>
    <m/>
    <m/>
    <x v="1015"/>
    <x v="1390"/>
    <m/>
    <m/>
    <m/>
    <m/>
    <n v="0"/>
    <n v="0"/>
  </r>
  <r>
    <m/>
    <m/>
    <x v="352"/>
    <x v="1391"/>
    <n v="1"/>
    <n v="1"/>
    <m/>
    <m/>
    <n v="1"/>
    <n v="1"/>
  </r>
  <r>
    <m/>
    <m/>
    <x v="140"/>
    <x v="1392"/>
    <m/>
    <m/>
    <n v="4"/>
    <n v="4"/>
    <n v="4"/>
    <n v="4"/>
  </r>
  <r>
    <m/>
    <m/>
    <x v="132"/>
    <x v="135"/>
    <m/>
    <m/>
    <m/>
    <m/>
    <n v="0"/>
    <n v="0"/>
  </r>
  <r>
    <m/>
    <m/>
    <x v="138"/>
    <x v="1393"/>
    <m/>
    <m/>
    <m/>
    <m/>
    <n v="0"/>
    <n v="0"/>
  </r>
  <r>
    <m/>
    <m/>
    <x v="9"/>
    <x v="1394"/>
    <m/>
    <m/>
    <n v="6"/>
    <n v="6"/>
    <n v="6"/>
    <n v="6"/>
  </r>
  <r>
    <m/>
    <m/>
    <x v="304"/>
    <x v="1395"/>
    <m/>
    <m/>
    <m/>
    <m/>
    <n v="0"/>
    <n v="0"/>
  </r>
  <r>
    <m/>
    <m/>
    <x v="193"/>
    <x v="1396"/>
    <n v="1"/>
    <n v="1"/>
    <n v="4"/>
    <n v="4"/>
    <n v="5"/>
    <n v="5"/>
  </r>
  <r>
    <m/>
    <m/>
    <x v="198"/>
    <x v="1397"/>
    <m/>
    <m/>
    <m/>
    <m/>
    <n v="0"/>
    <n v="0"/>
  </r>
  <r>
    <m/>
    <m/>
    <x v="973"/>
    <x v="1398"/>
    <m/>
    <m/>
    <m/>
    <m/>
    <n v="0"/>
    <n v="0"/>
  </r>
  <r>
    <m/>
    <m/>
    <x v="1016"/>
    <x v="1399"/>
    <m/>
    <m/>
    <m/>
    <m/>
    <n v="0"/>
    <n v="0"/>
  </r>
  <r>
    <m/>
    <m/>
    <x v="306"/>
    <x v="177"/>
    <m/>
    <m/>
    <m/>
    <m/>
    <n v="0"/>
    <n v="0"/>
  </r>
  <r>
    <m/>
    <m/>
    <x v="223"/>
    <x v="264"/>
    <n v="1"/>
    <n v="1"/>
    <m/>
    <m/>
    <n v="1"/>
    <n v="1"/>
  </r>
  <r>
    <m/>
    <m/>
    <x v="643"/>
    <x v="823"/>
    <n v="1"/>
    <n v="1"/>
    <m/>
    <m/>
    <n v="1"/>
    <n v="1"/>
  </r>
  <r>
    <m/>
    <m/>
    <x v="0"/>
    <x v="0"/>
    <m/>
    <m/>
    <m/>
    <m/>
    <m/>
    <m/>
  </r>
  <r>
    <s v="Пријемно ургентна служба"/>
    <s v="Специјалистички прегледи"/>
    <x v="0"/>
    <x v="0"/>
    <m/>
    <m/>
    <m/>
    <m/>
    <m/>
    <m/>
  </r>
  <r>
    <m/>
    <s v="Сви прегледи укупно"/>
    <x v="0"/>
    <x v="0"/>
    <n v="17555"/>
    <n v="17555"/>
    <n v="0"/>
    <n v="0"/>
    <n v="17555"/>
    <n v="17555"/>
  </r>
  <r>
    <m/>
    <m/>
    <x v="1"/>
    <x v="1"/>
    <n v="17555"/>
    <n v="17555"/>
    <n v="0"/>
    <n v="0"/>
    <n v="17555"/>
    <n v="17555"/>
  </r>
  <r>
    <m/>
    <m/>
    <x v="2"/>
    <x v="2"/>
    <m/>
    <m/>
    <m/>
    <m/>
    <n v="0"/>
    <n v="0"/>
  </r>
  <r>
    <m/>
    <m/>
    <x v="24"/>
    <x v="23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34658"/>
    <n v="34658"/>
    <n v="0"/>
    <n v="0"/>
    <n v="34658"/>
    <n v="34658"/>
  </r>
  <r>
    <m/>
    <s v="Операције"/>
    <x v="0"/>
    <x v="0"/>
    <m/>
    <m/>
    <m/>
    <m/>
    <m/>
    <m/>
  </r>
  <r>
    <m/>
    <s v="Остале услуге"/>
    <x v="0"/>
    <x v="0"/>
    <n v="34658"/>
    <n v="34658"/>
    <n v="0"/>
    <n v="0"/>
    <n v="34658"/>
    <n v="34658"/>
  </r>
  <r>
    <m/>
    <m/>
    <x v="210"/>
    <x v="341"/>
    <n v="5496"/>
    <n v="5496"/>
    <m/>
    <m/>
    <n v="5496"/>
    <n v="5496"/>
  </r>
  <r>
    <m/>
    <m/>
    <x v="128"/>
    <x v="130"/>
    <n v="5501"/>
    <n v="5501"/>
    <m/>
    <m/>
    <n v="5501"/>
    <n v="5501"/>
  </r>
  <r>
    <m/>
    <m/>
    <x v="215"/>
    <x v="424"/>
    <n v="29"/>
    <n v="29"/>
    <m/>
    <m/>
    <n v="29"/>
    <n v="29"/>
  </r>
  <r>
    <m/>
    <m/>
    <x v="625"/>
    <x v="800"/>
    <n v="23"/>
    <n v="23"/>
    <m/>
    <m/>
    <n v="23"/>
    <n v="23"/>
  </r>
  <r>
    <m/>
    <m/>
    <x v="170"/>
    <x v="772"/>
    <n v="1245"/>
    <n v="1245"/>
    <m/>
    <m/>
    <n v="1245"/>
    <n v="1245"/>
  </r>
  <r>
    <m/>
    <m/>
    <x v="90"/>
    <x v="192"/>
    <n v="9"/>
    <n v="9"/>
    <m/>
    <m/>
    <n v="9"/>
    <n v="9"/>
  </r>
  <r>
    <m/>
    <m/>
    <x v="654"/>
    <x v="953"/>
    <n v="6"/>
    <n v="6"/>
    <m/>
    <m/>
    <n v="6"/>
    <n v="6"/>
  </r>
  <r>
    <m/>
    <m/>
    <x v="107"/>
    <x v="105"/>
    <n v="957"/>
    <n v="957"/>
    <m/>
    <m/>
    <n v="957"/>
    <n v="957"/>
  </r>
  <r>
    <m/>
    <m/>
    <x v="582"/>
    <x v="750"/>
    <n v="28"/>
    <n v="28"/>
    <m/>
    <m/>
    <n v="28"/>
    <n v="28"/>
  </r>
  <r>
    <m/>
    <m/>
    <x v="438"/>
    <x v="590"/>
    <n v="24"/>
    <n v="24"/>
    <m/>
    <m/>
    <n v="24"/>
    <n v="24"/>
  </r>
  <r>
    <m/>
    <m/>
    <x v="67"/>
    <x v="1400"/>
    <n v="9"/>
    <n v="9"/>
    <m/>
    <m/>
    <n v="9"/>
    <n v="9"/>
  </r>
  <r>
    <m/>
    <m/>
    <x v="655"/>
    <x v="1401"/>
    <m/>
    <m/>
    <m/>
    <m/>
    <n v="0"/>
    <n v="0"/>
  </r>
  <r>
    <m/>
    <m/>
    <x v="644"/>
    <x v="824"/>
    <n v="7"/>
    <n v="7"/>
    <m/>
    <m/>
    <n v="7"/>
    <n v="7"/>
  </r>
  <r>
    <m/>
    <m/>
    <x v="222"/>
    <x v="263"/>
    <n v="321"/>
    <n v="321"/>
    <m/>
    <m/>
    <n v="321"/>
    <n v="321"/>
  </r>
  <r>
    <m/>
    <m/>
    <x v="14"/>
    <x v="193"/>
    <n v="1226"/>
    <n v="1226"/>
    <m/>
    <m/>
    <n v="1226"/>
    <n v="1226"/>
  </r>
  <r>
    <m/>
    <m/>
    <x v="764"/>
    <x v="1402"/>
    <n v="1"/>
    <n v="1"/>
    <m/>
    <m/>
    <n v="1"/>
    <n v="1"/>
  </r>
  <r>
    <m/>
    <m/>
    <x v="765"/>
    <x v="990"/>
    <n v="2"/>
    <n v="2"/>
    <m/>
    <m/>
    <n v="2"/>
    <n v="2"/>
  </r>
  <r>
    <m/>
    <m/>
    <x v="767"/>
    <x v="992"/>
    <n v="25"/>
    <n v="25"/>
    <m/>
    <m/>
    <n v="25"/>
    <n v="25"/>
  </r>
  <r>
    <m/>
    <m/>
    <x v="638"/>
    <x v="1403"/>
    <n v="1"/>
    <n v="1"/>
    <m/>
    <m/>
    <n v="1"/>
    <n v="1"/>
  </r>
  <r>
    <m/>
    <m/>
    <x v="1017"/>
    <x v="1404"/>
    <n v="134"/>
    <n v="134"/>
    <m/>
    <m/>
    <n v="134"/>
    <n v="134"/>
  </r>
  <r>
    <m/>
    <m/>
    <x v="377"/>
    <x v="483"/>
    <n v="187"/>
    <n v="187"/>
    <m/>
    <m/>
    <n v="187"/>
    <n v="187"/>
  </r>
  <r>
    <m/>
    <m/>
    <x v="223"/>
    <x v="425"/>
    <n v="118"/>
    <n v="118"/>
    <m/>
    <m/>
    <n v="118"/>
    <n v="118"/>
  </r>
  <r>
    <m/>
    <m/>
    <x v="132"/>
    <x v="811"/>
    <n v="402"/>
    <n v="402"/>
    <m/>
    <m/>
    <n v="402"/>
    <n v="402"/>
  </r>
  <r>
    <m/>
    <m/>
    <x v="10"/>
    <x v="10"/>
    <n v="793"/>
    <n v="793"/>
    <m/>
    <m/>
    <n v="793"/>
    <n v="793"/>
  </r>
  <r>
    <m/>
    <m/>
    <x v="224"/>
    <x v="426"/>
    <n v="32"/>
    <n v="32"/>
    <m/>
    <m/>
    <n v="32"/>
    <n v="32"/>
  </r>
  <r>
    <m/>
    <m/>
    <x v="1018"/>
    <x v="1405"/>
    <m/>
    <m/>
    <m/>
    <m/>
    <n v="0"/>
    <n v="0"/>
  </r>
  <r>
    <m/>
    <m/>
    <x v="119"/>
    <x v="119"/>
    <n v="29"/>
    <n v="29"/>
    <m/>
    <m/>
    <n v="29"/>
    <n v="29"/>
  </r>
  <r>
    <m/>
    <m/>
    <x v="120"/>
    <x v="120"/>
    <n v="50"/>
    <n v="50"/>
    <m/>
    <m/>
    <n v="50"/>
    <n v="50"/>
  </r>
  <r>
    <m/>
    <m/>
    <x v="873"/>
    <x v="1131"/>
    <n v="399"/>
    <n v="399"/>
    <m/>
    <m/>
    <n v="399"/>
    <n v="399"/>
  </r>
  <r>
    <m/>
    <m/>
    <x v="304"/>
    <x v="356"/>
    <m/>
    <m/>
    <m/>
    <m/>
    <n v="0"/>
    <n v="0"/>
  </r>
  <r>
    <m/>
    <m/>
    <x v="123"/>
    <x v="228"/>
    <n v="26"/>
    <n v="26"/>
    <m/>
    <m/>
    <n v="26"/>
    <n v="26"/>
  </r>
  <r>
    <m/>
    <m/>
    <x v="124"/>
    <x v="357"/>
    <n v="1398"/>
    <n v="1398"/>
    <m/>
    <m/>
    <n v="1398"/>
    <n v="1398"/>
  </r>
  <r>
    <m/>
    <m/>
    <x v="3"/>
    <x v="3"/>
    <n v="166"/>
    <n v="166"/>
    <m/>
    <m/>
    <n v="166"/>
    <n v="166"/>
  </r>
  <r>
    <m/>
    <m/>
    <x v="139"/>
    <x v="145"/>
    <n v="1014"/>
    <n v="1014"/>
    <m/>
    <m/>
    <n v="1014"/>
    <n v="1014"/>
  </r>
  <r>
    <m/>
    <m/>
    <x v="125"/>
    <x v="126"/>
    <n v="632"/>
    <n v="632"/>
    <m/>
    <m/>
    <n v="632"/>
    <n v="632"/>
  </r>
  <r>
    <m/>
    <m/>
    <x v="126"/>
    <x v="127"/>
    <n v="5395"/>
    <n v="5395"/>
    <m/>
    <m/>
    <n v="5395"/>
    <n v="5395"/>
  </r>
  <r>
    <m/>
    <m/>
    <x v="4"/>
    <x v="4"/>
    <n v="6058"/>
    <n v="6058"/>
    <m/>
    <m/>
    <n v="6058"/>
    <n v="6058"/>
  </r>
  <r>
    <m/>
    <m/>
    <x v="19"/>
    <x v="1307"/>
    <n v="195"/>
    <n v="195"/>
    <m/>
    <m/>
    <n v="195"/>
    <n v="195"/>
  </r>
  <r>
    <m/>
    <m/>
    <x v="142"/>
    <x v="358"/>
    <n v="65"/>
    <n v="65"/>
    <m/>
    <m/>
    <n v="65"/>
    <n v="65"/>
  </r>
  <r>
    <m/>
    <m/>
    <x v="13"/>
    <x v="359"/>
    <n v="3"/>
    <n v="3"/>
    <m/>
    <m/>
    <n v="3"/>
    <n v="3"/>
  </r>
  <r>
    <m/>
    <m/>
    <x v="5"/>
    <x v="419"/>
    <n v="1744"/>
    <n v="1744"/>
    <m/>
    <m/>
    <n v="1744"/>
    <n v="1744"/>
  </r>
  <r>
    <m/>
    <m/>
    <x v="8"/>
    <x v="617"/>
    <n v="462"/>
    <n v="462"/>
    <m/>
    <m/>
    <n v="462"/>
    <n v="462"/>
  </r>
  <r>
    <m/>
    <m/>
    <x v="521"/>
    <x v="688"/>
    <n v="1"/>
    <n v="1"/>
    <m/>
    <m/>
    <n v="1"/>
    <n v="1"/>
  </r>
  <r>
    <m/>
    <m/>
    <x v="229"/>
    <x v="1406"/>
    <n v="2"/>
    <n v="2"/>
    <m/>
    <m/>
    <n v="2"/>
    <n v="2"/>
  </r>
  <r>
    <m/>
    <m/>
    <x v="954"/>
    <x v="1407"/>
    <n v="47"/>
    <n v="47"/>
    <m/>
    <m/>
    <n v="47"/>
    <n v="47"/>
  </r>
  <r>
    <m/>
    <m/>
    <x v="311"/>
    <x v="1267"/>
    <n v="98"/>
    <n v="98"/>
    <m/>
    <m/>
    <n v="98"/>
    <n v="98"/>
  </r>
  <r>
    <m/>
    <m/>
    <x v="626"/>
    <x v="1408"/>
    <m/>
    <m/>
    <m/>
    <m/>
    <n v="0"/>
    <n v="0"/>
  </r>
  <r>
    <m/>
    <m/>
    <x v="732"/>
    <x v="1409"/>
    <m/>
    <m/>
    <m/>
    <m/>
    <n v="0"/>
    <n v="0"/>
  </r>
  <r>
    <m/>
    <m/>
    <x v="664"/>
    <x v="1410"/>
    <n v="1"/>
    <n v="1"/>
    <m/>
    <m/>
    <n v="1"/>
    <n v="1"/>
  </r>
  <r>
    <m/>
    <m/>
    <x v="302"/>
    <x v="1411"/>
    <n v="19"/>
    <n v="19"/>
    <m/>
    <m/>
    <n v="19"/>
    <n v="19"/>
  </r>
  <r>
    <m/>
    <m/>
    <x v="193"/>
    <x v="229"/>
    <n v="6"/>
    <n v="6"/>
    <m/>
    <m/>
    <n v="6"/>
    <n v="6"/>
  </r>
  <r>
    <m/>
    <m/>
    <x v="18"/>
    <x v="841"/>
    <n v="1"/>
    <n v="1"/>
    <m/>
    <m/>
    <n v="1"/>
    <n v="1"/>
  </r>
  <r>
    <m/>
    <m/>
    <x v="11"/>
    <x v="1412"/>
    <n v="108"/>
    <n v="108"/>
    <m/>
    <m/>
    <n v="108"/>
    <n v="108"/>
  </r>
  <r>
    <m/>
    <m/>
    <x v="144"/>
    <x v="1413"/>
    <m/>
    <m/>
    <m/>
    <m/>
    <n v="0"/>
    <n v="0"/>
  </r>
  <r>
    <m/>
    <m/>
    <x v="127"/>
    <x v="129"/>
    <m/>
    <m/>
    <m/>
    <m/>
    <n v="0"/>
    <n v="0"/>
  </r>
  <r>
    <m/>
    <m/>
    <x v="156"/>
    <x v="1414"/>
    <n v="1"/>
    <n v="1"/>
    <m/>
    <m/>
    <n v="1"/>
    <n v="1"/>
  </r>
  <r>
    <m/>
    <m/>
    <x v="766"/>
    <x v="991"/>
    <n v="2"/>
    <n v="2"/>
    <m/>
    <m/>
    <n v="2"/>
    <n v="2"/>
  </r>
  <r>
    <m/>
    <m/>
    <x v="1019"/>
    <x v="1415"/>
    <m/>
    <m/>
    <m/>
    <m/>
    <n v="0"/>
    <n v="0"/>
  </r>
  <r>
    <m/>
    <m/>
    <x v="1020"/>
    <x v="1416"/>
    <n v="2"/>
    <n v="2"/>
    <m/>
    <m/>
    <n v="2"/>
    <n v="2"/>
  </r>
  <r>
    <m/>
    <m/>
    <x v="1021"/>
    <x v="1417"/>
    <m/>
    <m/>
    <m/>
    <m/>
    <n v="0"/>
    <n v="0"/>
  </r>
  <r>
    <m/>
    <m/>
    <x v="656"/>
    <x v="1418"/>
    <m/>
    <m/>
    <m/>
    <m/>
    <n v="0"/>
    <n v="0"/>
  </r>
  <r>
    <m/>
    <m/>
    <x v="511"/>
    <x v="674"/>
    <n v="2"/>
    <n v="2"/>
    <m/>
    <m/>
    <n v="2"/>
    <n v="2"/>
  </r>
  <r>
    <m/>
    <m/>
    <x v="673"/>
    <x v="889"/>
    <n v="2"/>
    <n v="2"/>
    <m/>
    <m/>
    <n v="2"/>
    <n v="2"/>
  </r>
  <r>
    <m/>
    <m/>
    <x v="528"/>
    <x v="694"/>
    <n v="6"/>
    <n v="6"/>
    <m/>
    <m/>
    <n v="6"/>
    <n v="6"/>
  </r>
  <r>
    <m/>
    <m/>
    <x v="771"/>
    <x v="997"/>
    <n v="1"/>
    <n v="1"/>
    <m/>
    <m/>
    <n v="1"/>
    <n v="1"/>
  </r>
  <r>
    <m/>
    <m/>
    <x v="1022"/>
    <x v="1419"/>
    <m/>
    <m/>
    <m/>
    <m/>
    <n v="0"/>
    <n v="0"/>
  </r>
  <r>
    <m/>
    <m/>
    <x v="1023"/>
    <x v="1420"/>
    <m/>
    <m/>
    <m/>
    <m/>
    <n v="0"/>
    <n v="0"/>
  </r>
  <r>
    <m/>
    <m/>
    <x v="218"/>
    <x v="1421"/>
    <m/>
    <m/>
    <m/>
    <m/>
    <n v="0"/>
    <n v="0"/>
  </r>
  <r>
    <m/>
    <m/>
    <x v="480"/>
    <x v="641"/>
    <m/>
    <m/>
    <m/>
    <m/>
    <n v="0"/>
    <n v="0"/>
  </r>
  <r>
    <m/>
    <m/>
    <x v="192"/>
    <x v="1422"/>
    <n v="6"/>
    <n v="6"/>
    <m/>
    <m/>
    <n v="6"/>
    <n v="6"/>
  </r>
  <r>
    <m/>
    <m/>
    <x v="140"/>
    <x v="1423"/>
    <n v="47"/>
    <n v="47"/>
    <m/>
    <m/>
    <n v="47"/>
    <n v="47"/>
  </r>
  <r>
    <m/>
    <m/>
    <x v="188"/>
    <x v="1424"/>
    <m/>
    <m/>
    <m/>
    <m/>
    <n v="0"/>
    <n v="0"/>
  </r>
  <r>
    <m/>
    <m/>
    <x v="1024"/>
    <x v="1425"/>
    <n v="1"/>
    <n v="1"/>
    <m/>
    <m/>
    <n v="1"/>
    <n v="1"/>
  </r>
  <r>
    <m/>
    <m/>
    <x v="323"/>
    <x v="407"/>
    <m/>
    <m/>
    <m/>
    <m/>
    <n v="0"/>
    <n v="0"/>
  </r>
  <r>
    <m/>
    <m/>
    <x v="135"/>
    <x v="1426"/>
    <n v="1"/>
    <n v="1"/>
    <m/>
    <m/>
    <n v="1"/>
    <n v="1"/>
  </r>
  <r>
    <m/>
    <m/>
    <x v="776"/>
    <x v="1427"/>
    <m/>
    <m/>
    <m/>
    <m/>
    <n v="0"/>
    <n v="0"/>
  </r>
  <r>
    <m/>
    <m/>
    <x v="483"/>
    <x v="644"/>
    <n v="1"/>
    <n v="1"/>
    <m/>
    <m/>
    <n v="1"/>
    <n v="1"/>
  </r>
  <r>
    <m/>
    <m/>
    <x v="6"/>
    <x v="6"/>
    <n v="9"/>
    <n v="9"/>
    <m/>
    <m/>
    <n v="9"/>
    <n v="9"/>
  </r>
  <r>
    <m/>
    <m/>
    <x v="332"/>
    <x v="420"/>
    <m/>
    <m/>
    <m/>
    <m/>
    <n v="0"/>
    <n v="0"/>
  </r>
  <r>
    <m/>
    <m/>
    <x v="484"/>
    <x v="870"/>
    <n v="8"/>
    <n v="8"/>
    <m/>
    <m/>
    <n v="8"/>
    <n v="8"/>
  </r>
  <r>
    <m/>
    <m/>
    <x v="1025"/>
    <x v="1428"/>
    <m/>
    <m/>
    <m/>
    <m/>
    <n v="0"/>
    <n v="0"/>
  </r>
  <r>
    <m/>
    <m/>
    <x v="749"/>
    <x v="1429"/>
    <m/>
    <m/>
    <m/>
    <m/>
    <n v="0"/>
    <n v="0"/>
  </r>
  <r>
    <m/>
    <m/>
    <x v="834"/>
    <x v="1430"/>
    <n v="1"/>
    <n v="1"/>
    <m/>
    <m/>
    <n v="1"/>
    <n v="1"/>
  </r>
  <r>
    <m/>
    <m/>
    <x v="1026"/>
    <x v="893"/>
    <m/>
    <m/>
    <m/>
    <m/>
    <n v="0"/>
    <n v="0"/>
  </r>
  <r>
    <m/>
    <m/>
    <x v="1027"/>
    <x v="1431"/>
    <m/>
    <m/>
    <m/>
    <m/>
    <n v="0"/>
    <n v="0"/>
  </r>
  <r>
    <m/>
    <m/>
    <x v="415"/>
    <x v="559"/>
    <m/>
    <m/>
    <m/>
    <m/>
    <n v="0"/>
    <n v="0"/>
  </r>
  <r>
    <m/>
    <m/>
    <x v="479"/>
    <x v="954"/>
    <n v="1"/>
    <n v="1"/>
    <m/>
    <m/>
    <n v="1"/>
    <n v="1"/>
  </r>
  <r>
    <m/>
    <m/>
    <x v="527"/>
    <x v="1432"/>
    <m/>
    <m/>
    <m/>
    <m/>
    <n v="0"/>
    <n v="0"/>
  </r>
  <r>
    <m/>
    <m/>
    <x v="597"/>
    <x v="764"/>
    <m/>
    <m/>
    <m/>
    <m/>
    <n v="0"/>
    <n v="0"/>
  </r>
  <r>
    <m/>
    <m/>
    <x v="176"/>
    <x v="1433"/>
    <n v="49"/>
    <n v="49"/>
    <m/>
    <m/>
    <n v="49"/>
    <n v="49"/>
  </r>
  <r>
    <m/>
    <m/>
    <x v="119"/>
    <x v="1434"/>
    <m/>
    <m/>
    <m/>
    <m/>
    <n v="0"/>
    <n v="0"/>
  </r>
  <r>
    <m/>
    <m/>
    <x v="526"/>
    <x v="1435"/>
    <n v="4"/>
    <n v="4"/>
    <m/>
    <m/>
    <n v="4"/>
    <n v="4"/>
  </r>
  <r>
    <m/>
    <m/>
    <x v="642"/>
    <x v="822"/>
    <n v="8"/>
    <n v="8"/>
    <m/>
    <m/>
    <n v="8"/>
    <n v="8"/>
  </r>
  <r>
    <m/>
    <m/>
    <x v="12"/>
    <x v="11"/>
    <m/>
    <m/>
    <m/>
    <m/>
    <n v="0"/>
    <n v="0"/>
  </r>
  <r>
    <m/>
    <m/>
    <x v="221"/>
    <x v="262"/>
    <n v="3"/>
    <n v="3"/>
    <m/>
    <m/>
    <n v="3"/>
    <n v="3"/>
  </r>
  <r>
    <m/>
    <m/>
    <x v="772"/>
    <x v="998"/>
    <n v="4"/>
    <n v="4"/>
    <m/>
    <m/>
    <n v="4"/>
    <n v="4"/>
  </r>
  <r>
    <m/>
    <m/>
    <x v="1028"/>
    <x v="1436"/>
    <m/>
    <m/>
    <m/>
    <m/>
    <n v="0"/>
    <n v="0"/>
  </r>
  <r>
    <m/>
    <m/>
    <x v="690"/>
    <x v="1437"/>
    <n v="1"/>
    <n v="1"/>
    <m/>
    <m/>
    <n v="1"/>
    <n v="1"/>
  </r>
  <r>
    <m/>
    <m/>
    <x v="627"/>
    <x v="1038"/>
    <n v="1"/>
    <n v="1"/>
    <m/>
    <m/>
    <n v="1"/>
    <n v="1"/>
  </r>
  <r>
    <m/>
    <m/>
    <x v="157"/>
    <x v="1438"/>
    <n v="1"/>
    <n v="1"/>
    <m/>
    <m/>
    <n v="1"/>
    <n v="1"/>
  </r>
  <r>
    <m/>
    <m/>
    <x v="636"/>
    <x v="1439"/>
    <n v="1"/>
    <n v="1"/>
    <m/>
    <m/>
    <n v="1"/>
    <n v="1"/>
  </r>
  <r>
    <m/>
    <m/>
    <x v="302"/>
    <x v="1411"/>
    <m/>
    <m/>
    <m/>
    <m/>
    <n v="0"/>
    <n v="0"/>
  </r>
  <r>
    <m/>
    <m/>
    <x v="0"/>
    <x v="0"/>
    <m/>
    <m/>
    <m/>
    <m/>
    <m/>
    <m/>
  </r>
  <r>
    <s v="Одељење за палијативно збрињавање и продужену негу"/>
    <s v="Специјалистички прегледи"/>
    <x v="0"/>
    <x v="0"/>
    <m/>
    <m/>
    <m/>
    <m/>
    <m/>
    <m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0"/>
    <n v="0"/>
    <n v="59"/>
    <n v="107"/>
    <n v="59"/>
    <n v="107"/>
  </r>
  <r>
    <m/>
    <s v="Операције"/>
    <x v="0"/>
    <x v="0"/>
    <m/>
    <m/>
    <m/>
    <m/>
    <m/>
    <m/>
  </r>
  <r>
    <m/>
    <s v="Остале услуге"/>
    <x v="0"/>
    <x v="0"/>
    <n v="0"/>
    <n v="0"/>
    <n v="59"/>
    <n v="107"/>
    <n v="59"/>
    <n v="107"/>
  </r>
  <r>
    <m/>
    <m/>
    <x v="210"/>
    <x v="250"/>
    <m/>
    <m/>
    <m/>
    <m/>
    <n v="0"/>
    <n v="0"/>
  </r>
  <r>
    <m/>
    <m/>
    <x v="16"/>
    <x v="488"/>
    <m/>
    <m/>
    <m/>
    <m/>
    <n v="0"/>
    <n v="0"/>
  </r>
  <r>
    <m/>
    <m/>
    <x v="121"/>
    <x v="355"/>
    <m/>
    <m/>
    <n v="1"/>
    <n v="1"/>
    <n v="1"/>
    <n v="1"/>
  </r>
  <r>
    <m/>
    <m/>
    <x v="319"/>
    <x v="1440"/>
    <m/>
    <m/>
    <m/>
    <m/>
    <n v="0"/>
    <n v="0"/>
  </r>
  <r>
    <m/>
    <m/>
    <x v="15"/>
    <x v="190"/>
    <m/>
    <m/>
    <m/>
    <m/>
    <n v="0"/>
    <n v="0"/>
  </r>
  <r>
    <m/>
    <m/>
    <x v="166"/>
    <x v="174"/>
    <m/>
    <m/>
    <m/>
    <m/>
    <n v="0"/>
    <n v="0"/>
  </r>
  <r>
    <m/>
    <m/>
    <x v="127"/>
    <x v="129"/>
    <m/>
    <m/>
    <n v="4"/>
    <n v="8"/>
    <n v="4"/>
    <n v="8"/>
  </r>
  <r>
    <m/>
    <m/>
    <x v="128"/>
    <x v="130"/>
    <m/>
    <m/>
    <m/>
    <m/>
    <n v="0"/>
    <n v="0"/>
  </r>
  <r>
    <m/>
    <m/>
    <x v="189"/>
    <x v="239"/>
    <m/>
    <m/>
    <m/>
    <m/>
    <n v="0"/>
    <n v="0"/>
  </r>
  <r>
    <m/>
    <m/>
    <x v="107"/>
    <x v="105"/>
    <m/>
    <m/>
    <m/>
    <m/>
    <n v="0"/>
    <n v="0"/>
  </r>
  <r>
    <m/>
    <m/>
    <x v="14"/>
    <x v="193"/>
    <m/>
    <m/>
    <n v="1"/>
    <n v="1"/>
    <n v="1"/>
    <n v="1"/>
  </r>
  <r>
    <m/>
    <m/>
    <x v="148"/>
    <x v="156"/>
    <m/>
    <m/>
    <m/>
    <m/>
    <n v="0"/>
    <n v="0"/>
  </r>
  <r>
    <m/>
    <m/>
    <x v="662"/>
    <x v="863"/>
    <m/>
    <m/>
    <m/>
    <m/>
    <n v="0"/>
    <n v="0"/>
  </r>
  <r>
    <m/>
    <m/>
    <x v="132"/>
    <x v="811"/>
    <m/>
    <m/>
    <m/>
    <m/>
    <n v="0"/>
    <n v="0"/>
  </r>
  <r>
    <m/>
    <m/>
    <x v="10"/>
    <x v="10"/>
    <m/>
    <m/>
    <m/>
    <m/>
    <n v="0"/>
    <n v="0"/>
  </r>
  <r>
    <m/>
    <m/>
    <x v="773"/>
    <x v="1441"/>
    <m/>
    <m/>
    <m/>
    <m/>
    <n v="0"/>
    <n v="0"/>
  </r>
  <r>
    <m/>
    <m/>
    <x v="313"/>
    <x v="393"/>
    <m/>
    <m/>
    <m/>
    <m/>
    <n v="0"/>
    <n v="0"/>
  </r>
  <r>
    <m/>
    <m/>
    <x v="197"/>
    <x v="1442"/>
    <m/>
    <m/>
    <n v="9"/>
    <n v="9"/>
    <n v="9"/>
    <n v="9"/>
  </r>
  <r>
    <m/>
    <m/>
    <x v="323"/>
    <x v="407"/>
    <m/>
    <m/>
    <m/>
    <m/>
    <n v="0"/>
    <n v="0"/>
  </r>
  <r>
    <m/>
    <m/>
    <x v="134"/>
    <x v="1443"/>
    <m/>
    <m/>
    <m/>
    <m/>
    <n v="0"/>
    <n v="0"/>
  </r>
  <r>
    <m/>
    <m/>
    <x v="176"/>
    <x v="186"/>
    <m/>
    <m/>
    <m/>
    <m/>
    <n v="0"/>
    <n v="0"/>
  </r>
  <r>
    <m/>
    <m/>
    <x v="150"/>
    <x v="158"/>
    <m/>
    <m/>
    <m/>
    <m/>
    <n v="0"/>
    <n v="0"/>
  </r>
  <r>
    <m/>
    <m/>
    <x v="648"/>
    <x v="838"/>
    <m/>
    <m/>
    <m/>
    <m/>
    <n v="0"/>
    <n v="0"/>
  </r>
  <r>
    <m/>
    <m/>
    <x v="1001"/>
    <x v="1444"/>
    <m/>
    <m/>
    <m/>
    <m/>
    <n v="0"/>
    <n v="0"/>
  </r>
  <r>
    <m/>
    <m/>
    <x v="311"/>
    <x v="1445"/>
    <m/>
    <m/>
    <m/>
    <m/>
    <n v="0"/>
    <n v="0"/>
  </r>
  <r>
    <m/>
    <m/>
    <x v="228"/>
    <x v="270"/>
    <m/>
    <m/>
    <m/>
    <m/>
    <n v="0"/>
    <n v="0"/>
  </r>
  <r>
    <m/>
    <m/>
    <x v="663"/>
    <x v="1446"/>
    <m/>
    <m/>
    <m/>
    <m/>
    <n v="0"/>
    <n v="0"/>
  </r>
  <r>
    <m/>
    <m/>
    <x v="314"/>
    <x v="394"/>
    <m/>
    <m/>
    <m/>
    <m/>
    <n v="0"/>
    <n v="0"/>
  </r>
  <r>
    <m/>
    <m/>
    <x v="137"/>
    <x v="231"/>
    <m/>
    <m/>
    <m/>
    <m/>
    <n v="0"/>
    <n v="0"/>
  </r>
  <r>
    <m/>
    <m/>
    <x v="3"/>
    <x v="233"/>
    <m/>
    <m/>
    <m/>
    <m/>
    <n v="0"/>
    <n v="0"/>
  </r>
  <r>
    <m/>
    <m/>
    <x v="139"/>
    <x v="145"/>
    <m/>
    <m/>
    <m/>
    <m/>
    <n v="0"/>
    <n v="0"/>
  </r>
  <r>
    <m/>
    <m/>
    <x v="140"/>
    <x v="1312"/>
    <m/>
    <m/>
    <m/>
    <m/>
    <n v="0"/>
    <n v="0"/>
  </r>
  <r>
    <m/>
    <m/>
    <x v="125"/>
    <x v="126"/>
    <m/>
    <m/>
    <n v="13"/>
    <n v="26"/>
    <n v="13"/>
    <n v="26"/>
  </r>
  <r>
    <m/>
    <m/>
    <x v="126"/>
    <x v="127"/>
    <m/>
    <m/>
    <n v="14"/>
    <n v="26"/>
    <n v="14"/>
    <n v="26"/>
  </r>
  <r>
    <m/>
    <m/>
    <x v="4"/>
    <x v="4"/>
    <m/>
    <m/>
    <n v="2"/>
    <n v="2"/>
    <n v="2"/>
    <n v="2"/>
  </r>
  <r>
    <m/>
    <m/>
    <x v="19"/>
    <x v="1307"/>
    <m/>
    <m/>
    <m/>
    <m/>
    <n v="0"/>
    <n v="0"/>
  </r>
  <r>
    <m/>
    <m/>
    <x v="142"/>
    <x v="358"/>
    <m/>
    <m/>
    <m/>
    <m/>
    <n v="0"/>
    <n v="0"/>
  </r>
  <r>
    <m/>
    <m/>
    <x v="1029"/>
    <x v="1447"/>
    <m/>
    <m/>
    <m/>
    <m/>
    <n v="0"/>
    <n v="0"/>
  </r>
  <r>
    <m/>
    <m/>
    <x v="13"/>
    <x v="1377"/>
    <m/>
    <m/>
    <m/>
    <m/>
    <n v="0"/>
    <n v="0"/>
  </r>
  <r>
    <m/>
    <m/>
    <x v="143"/>
    <x v="1448"/>
    <m/>
    <m/>
    <m/>
    <m/>
    <n v="0"/>
    <n v="0"/>
  </r>
  <r>
    <m/>
    <m/>
    <x v="175"/>
    <x v="1449"/>
    <m/>
    <m/>
    <m/>
    <m/>
    <n v="0"/>
    <n v="0"/>
  </r>
  <r>
    <m/>
    <m/>
    <x v="5"/>
    <x v="1450"/>
    <m/>
    <m/>
    <n v="13"/>
    <n v="26"/>
    <n v="13"/>
    <n v="26"/>
  </r>
  <r>
    <m/>
    <m/>
    <x v="208"/>
    <x v="1451"/>
    <m/>
    <m/>
    <m/>
    <m/>
    <n v="0"/>
    <n v="0"/>
  </r>
  <r>
    <m/>
    <m/>
    <x v="8"/>
    <x v="1452"/>
    <m/>
    <m/>
    <m/>
    <m/>
    <n v="0"/>
    <n v="0"/>
  </r>
  <r>
    <m/>
    <m/>
    <x v="642"/>
    <x v="822"/>
    <m/>
    <m/>
    <m/>
    <m/>
    <n v="0"/>
    <n v="0"/>
  </r>
  <r>
    <m/>
    <m/>
    <x v="225"/>
    <x v="405"/>
    <m/>
    <m/>
    <m/>
    <m/>
    <n v="0"/>
    <n v="0"/>
  </r>
  <r>
    <m/>
    <m/>
    <x v="309"/>
    <x v="383"/>
    <m/>
    <m/>
    <m/>
    <m/>
    <n v="0"/>
    <n v="0"/>
  </r>
  <r>
    <m/>
    <m/>
    <x v="133"/>
    <x v="137"/>
    <m/>
    <m/>
    <m/>
    <m/>
    <n v="0"/>
    <n v="0"/>
  </r>
  <r>
    <m/>
    <m/>
    <x v="1030"/>
    <x v="1453"/>
    <m/>
    <m/>
    <m/>
    <m/>
    <n v="0"/>
    <n v="0"/>
  </r>
  <r>
    <m/>
    <m/>
    <x v="1031"/>
    <x v="1454"/>
    <m/>
    <m/>
    <m/>
    <m/>
    <n v="0"/>
    <n v="0"/>
  </r>
  <r>
    <m/>
    <m/>
    <x v="169"/>
    <x v="1455"/>
    <m/>
    <m/>
    <m/>
    <m/>
    <n v="0"/>
    <n v="0"/>
  </r>
  <r>
    <m/>
    <m/>
    <x v="163"/>
    <x v="189"/>
    <m/>
    <m/>
    <m/>
    <m/>
    <n v="0"/>
    <n v="0"/>
  </r>
  <r>
    <m/>
    <m/>
    <x v="480"/>
    <x v="641"/>
    <m/>
    <m/>
    <m/>
    <m/>
    <n v="0"/>
    <n v="0"/>
  </r>
  <r>
    <m/>
    <m/>
    <x v="636"/>
    <x v="1439"/>
    <m/>
    <m/>
    <m/>
    <m/>
    <n v="0"/>
    <n v="0"/>
  </r>
  <r>
    <m/>
    <m/>
    <x v="1032"/>
    <x v="1456"/>
    <m/>
    <m/>
    <m/>
    <m/>
    <n v="0"/>
    <n v="0"/>
  </r>
  <r>
    <m/>
    <m/>
    <x v="93"/>
    <x v="91"/>
    <m/>
    <m/>
    <m/>
    <m/>
    <n v="0"/>
    <n v="0"/>
  </r>
  <r>
    <m/>
    <m/>
    <x v="179"/>
    <x v="1319"/>
    <m/>
    <m/>
    <m/>
    <m/>
    <n v="0"/>
    <n v="0"/>
  </r>
  <r>
    <m/>
    <m/>
    <x v="178"/>
    <x v="188"/>
    <m/>
    <m/>
    <m/>
    <m/>
    <n v="0"/>
    <n v="0"/>
  </r>
  <r>
    <m/>
    <m/>
    <x v="209"/>
    <x v="1457"/>
    <m/>
    <m/>
    <m/>
    <m/>
    <n v="0"/>
    <n v="0"/>
  </r>
  <r>
    <m/>
    <m/>
    <x v="322"/>
    <x v="1458"/>
    <m/>
    <m/>
    <m/>
    <m/>
    <n v="0"/>
    <n v="0"/>
  </r>
  <r>
    <m/>
    <m/>
    <x v="138"/>
    <x v="1459"/>
    <m/>
    <m/>
    <m/>
    <m/>
    <n v="0"/>
    <n v="0"/>
  </r>
  <r>
    <m/>
    <m/>
    <x v="124"/>
    <x v="1460"/>
    <m/>
    <m/>
    <n v="2"/>
    <n v="8"/>
    <n v="2"/>
    <n v="8"/>
  </r>
  <r>
    <m/>
    <m/>
    <x v="11"/>
    <x v="1461"/>
    <m/>
    <m/>
    <m/>
    <m/>
    <n v="0"/>
    <n v="0"/>
  </r>
  <r>
    <m/>
    <m/>
    <x v="171"/>
    <x v="179"/>
    <m/>
    <m/>
    <m/>
    <m/>
    <n v="0"/>
    <n v="0"/>
  </r>
  <r>
    <m/>
    <m/>
    <x v="1033"/>
    <x v="1462"/>
    <m/>
    <m/>
    <m/>
    <m/>
    <n v="0"/>
    <n v="0"/>
  </r>
  <r>
    <m/>
    <m/>
    <x v="0"/>
    <x v="0"/>
    <m/>
    <m/>
    <m/>
    <m/>
    <m/>
    <m/>
  </r>
  <r>
    <m/>
    <m/>
    <x v="0"/>
    <x v="0"/>
    <m/>
    <m/>
    <m/>
    <m/>
    <m/>
    <m/>
  </r>
  <r>
    <s v="Одељење урологије"/>
    <s v="Специјалистички прегледи"/>
    <x v="0"/>
    <x v="0"/>
    <m/>
    <m/>
    <m/>
    <m/>
    <m/>
    <m/>
  </r>
  <r>
    <m/>
    <s v="Сви прегледи укупно"/>
    <x v="0"/>
    <x v="0"/>
    <n v="5417"/>
    <n v="5417"/>
    <n v="0"/>
    <n v="0"/>
    <n v="5417"/>
    <n v="5417"/>
  </r>
  <r>
    <m/>
    <m/>
    <x v="1"/>
    <x v="1"/>
    <n v="3237"/>
    <n v="3237"/>
    <m/>
    <m/>
    <n v="3237"/>
    <n v="3237"/>
  </r>
  <r>
    <m/>
    <m/>
    <x v="2"/>
    <x v="2"/>
    <n v="2180"/>
    <n v="2180"/>
    <m/>
    <m/>
    <n v="2180"/>
    <n v="218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1881"/>
    <n v="1881"/>
    <n v="13214"/>
    <n v="13212"/>
    <n v="15095"/>
    <n v="15094"/>
  </r>
  <r>
    <m/>
    <m/>
    <x v="0"/>
    <x v="0"/>
    <m/>
    <m/>
    <m/>
    <m/>
    <m/>
    <m/>
  </r>
  <r>
    <m/>
    <s v="Операције"/>
    <x v="0"/>
    <x v="0"/>
    <n v="0"/>
    <n v="0"/>
    <n v="152"/>
    <n v="151"/>
    <n v="152"/>
    <n v="152"/>
  </r>
  <r>
    <m/>
    <m/>
    <x v="1034"/>
    <x v="1463"/>
    <m/>
    <m/>
    <m/>
    <m/>
    <n v="0"/>
    <n v="0"/>
  </r>
  <r>
    <m/>
    <m/>
    <x v="32"/>
    <x v="1464"/>
    <m/>
    <m/>
    <n v="32"/>
    <n v="32"/>
    <n v="32"/>
    <n v="32"/>
  </r>
  <r>
    <m/>
    <m/>
    <x v="509"/>
    <x v="1465"/>
    <m/>
    <m/>
    <n v="6"/>
    <n v="6"/>
    <n v="6"/>
    <n v="6"/>
  </r>
  <r>
    <m/>
    <m/>
    <x v="510"/>
    <x v="673"/>
    <m/>
    <m/>
    <n v="5"/>
    <n v="5"/>
    <n v="5"/>
    <n v="5"/>
  </r>
  <r>
    <m/>
    <m/>
    <x v="1035"/>
    <x v="1466"/>
    <m/>
    <m/>
    <m/>
    <m/>
    <n v="0"/>
    <n v="0"/>
  </r>
  <r>
    <m/>
    <m/>
    <x v="1036"/>
    <x v="1467"/>
    <m/>
    <m/>
    <n v="3"/>
    <n v="3"/>
    <n v="3"/>
    <n v="3"/>
  </r>
  <r>
    <m/>
    <m/>
    <x v="1037"/>
    <x v="1468"/>
    <m/>
    <m/>
    <n v="9"/>
    <n v="9"/>
    <n v="9"/>
    <n v="9"/>
  </r>
  <r>
    <m/>
    <m/>
    <x v="1038"/>
    <x v="1469"/>
    <m/>
    <m/>
    <n v="13"/>
    <n v="13"/>
    <n v="13"/>
    <n v="13"/>
  </r>
  <r>
    <m/>
    <m/>
    <x v="564"/>
    <x v="1470"/>
    <m/>
    <m/>
    <n v="6"/>
    <n v="6"/>
    <n v="6"/>
    <n v="6"/>
  </r>
  <r>
    <m/>
    <m/>
    <x v="1039"/>
    <x v="1471"/>
    <m/>
    <m/>
    <n v="1"/>
    <n v="1"/>
    <n v="1"/>
    <n v="1"/>
  </r>
  <r>
    <m/>
    <m/>
    <x v="60"/>
    <x v="1472"/>
    <m/>
    <m/>
    <n v="1"/>
    <n v="1"/>
    <n v="1"/>
    <n v="1"/>
  </r>
  <r>
    <m/>
    <m/>
    <x v="1040"/>
    <x v="1473"/>
    <m/>
    <m/>
    <n v="3"/>
    <n v="3"/>
    <n v="3"/>
    <n v="3"/>
  </r>
  <r>
    <m/>
    <m/>
    <x v="1041"/>
    <x v="1474"/>
    <m/>
    <m/>
    <n v="20"/>
    <n v="20"/>
    <n v="20"/>
    <n v="20"/>
  </r>
  <r>
    <m/>
    <m/>
    <x v="1042"/>
    <x v="1475"/>
    <m/>
    <m/>
    <m/>
    <m/>
    <n v="0"/>
    <n v="0"/>
  </r>
  <r>
    <m/>
    <m/>
    <x v="548"/>
    <x v="1476"/>
    <m/>
    <m/>
    <m/>
    <m/>
    <n v="0"/>
    <n v="0"/>
  </r>
  <r>
    <m/>
    <m/>
    <x v="1043"/>
    <x v="1477"/>
    <m/>
    <m/>
    <n v="5"/>
    <n v="5"/>
    <n v="5"/>
    <n v="5"/>
  </r>
  <r>
    <m/>
    <m/>
    <x v="552"/>
    <x v="1478"/>
    <m/>
    <m/>
    <m/>
    <m/>
    <n v="0"/>
    <n v="0"/>
  </r>
  <r>
    <m/>
    <m/>
    <x v="1044"/>
    <x v="1479"/>
    <m/>
    <m/>
    <n v="18"/>
    <n v="18"/>
    <n v="18"/>
    <n v="18"/>
  </r>
  <r>
    <m/>
    <m/>
    <x v="1045"/>
    <x v="1480"/>
    <m/>
    <m/>
    <m/>
    <m/>
    <n v="0"/>
    <n v="0"/>
  </r>
  <r>
    <m/>
    <m/>
    <x v="1046"/>
    <x v="1481"/>
    <m/>
    <m/>
    <m/>
    <m/>
    <n v="0"/>
    <n v="0"/>
  </r>
  <r>
    <m/>
    <m/>
    <x v="707"/>
    <x v="1482"/>
    <m/>
    <m/>
    <m/>
    <m/>
    <n v="0"/>
    <n v="0"/>
  </r>
  <r>
    <m/>
    <m/>
    <x v="1047"/>
    <x v="1483"/>
    <m/>
    <m/>
    <n v="4"/>
    <n v="4"/>
    <n v="4"/>
    <n v="4"/>
  </r>
  <r>
    <m/>
    <m/>
    <x v="557"/>
    <x v="1484"/>
    <m/>
    <m/>
    <n v="1"/>
    <n v="1"/>
    <n v="1"/>
    <n v="1"/>
  </r>
  <r>
    <m/>
    <m/>
    <x v="1048"/>
    <x v="1485"/>
    <m/>
    <m/>
    <n v="1"/>
    <n v="1"/>
    <n v="1"/>
    <n v="1"/>
  </r>
  <r>
    <m/>
    <m/>
    <x v="1049"/>
    <x v="1486"/>
    <m/>
    <m/>
    <n v="3"/>
    <n v="3"/>
    <n v="3"/>
    <n v="3"/>
  </r>
  <r>
    <m/>
    <m/>
    <x v="1050"/>
    <x v="1487"/>
    <m/>
    <m/>
    <m/>
    <m/>
    <n v="0"/>
    <n v="0"/>
  </r>
  <r>
    <m/>
    <m/>
    <x v="1051"/>
    <x v="1488"/>
    <m/>
    <m/>
    <n v="1"/>
    <n v="1"/>
    <n v="1"/>
    <n v="1"/>
  </r>
  <r>
    <m/>
    <m/>
    <x v="1052"/>
    <x v="1489"/>
    <m/>
    <m/>
    <m/>
    <m/>
    <n v="0"/>
    <n v="0"/>
  </r>
  <r>
    <m/>
    <m/>
    <x v="1053"/>
    <x v="1490"/>
    <m/>
    <m/>
    <n v="1"/>
    <n v="1"/>
    <n v="1"/>
    <n v="1"/>
  </r>
  <r>
    <m/>
    <m/>
    <x v="483"/>
    <x v="942"/>
    <m/>
    <m/>
    <m/>
    <m/>
    <n v="0"/>
    <n v="0"/>
  </r>
  <r>
    <m/>
    <m/>
    <x v="550"/>
    <x v="717"/>
    <m/>
    <m/>
    <m/>
    <m/>
    <n v="0"/>
    <n v="0"/>
  </r>
  <r>
    <m/>
    <m/>
    <x v="1054"/>
    <x v="1491"/>
    <m/>
    <m/>
    <m/>
    <m/>
    <n v="0"/>
    <n v="0"/>
  </r>
  <r>
    <m/>
    <m/>
    <x v="824"/>
    <x v="1492"/>
    <m/>
    <m/>
    <m/>
    <m/>
    <n v="0"/>
    <n v="0"/>
  </r>
  <r>
    <m/>
    <m/>
    <x v="1055"/>
    <x v="1493"/>
    <m/>
    <m/>
    <n v="5"/>
    <n v="5"/>
    <n v="5"/>
    <n v="5"/>
  </r>
  <r>
    <m/>
    <m/>
    <x v="1056"/>
    <x v="1494"/>
    <m/>
    <m/>
    <m/>
    <m/>
    <n v="0"/>
    <n v="0"/>
  </r>
  <r>
    <m/>
    <m/>
    <x v="1022"/>
    <x v="1419"/>
    <m/>
    <m/>
    <m/>
    <m/>
    <n v="0"/>
    <n v="0"/>
  </r>
  <r>
    <m/>
    <m/>
    <x v="489"/>
    <x v="650"/>
    <m/>
    <m/>
    <m/>
    <m/>
    <n v="0"/>
    <n v="0"/>
  </r>
  <r>
    <m/>
    <m/>
    <x v="30"/>
    <x v="29"/>
    <m/>
    <m/>
    <m/>
    <m/>
    <n v="0"/>
    <n v="0"/>
  </r>
  <r>
    <m/>
    <m/>
    <x v="544"/>
    <x v="711"/>
    <m/>
    <m/>
    <m/>
    <m/>
    <n v="0"/>
    <n v="0"/>
  </r>
  <r>
    <m/>
    <m/>
    <x v="76"/>
    <x v="74"/>
    <m/>
    <m/>
    <m/>
    <m/>
    <n v="0"/>
    <n v="0"/>
  </r>
  <r>
    <m/>
    <m/>
    <x v="513"/>
    <x v="1495"/>
    <m/>
    <m/>
    <m/>
    <m/>
    <n v="0"/>
    <n v="0"/>
  </r>
  <r>
    <m/>
    <m/>
    <x v="1057"/>
    <x v="1496"/>
    <m/>
    <m/>
    <m/>
    <m/>
    <n v="0"/>
    <n v="0"/>
  </r>
  <r>
    <m/>
    <m/>
    <x v="1058"/>
    <x v="1497"/>
    <m/>
    <m/>
    <m/>
    <m/>
    <n v="0"/>
    <n v="0"/>
  </r>
  <r>
    <m/>
    <m/>
    <x v="1059"/>
    <x v="1498"/>
    <m/>
    <m/>
    <m/>
    <m/>
    <n v="0"/>
    <n v="0"/>
  </r>
  <r>
    <m/>
    <m/>
    <x v="1060"/>
    <x v="1499"/>
    <m/>
    <m/>
    <m/>
    <m/>
    <n v="0"/>
    <n v="0"/>
  </r>
  <r>
    <m/>
    <m/>
    <x v="1061"/>
    <x v="1500"/>
    <m/>
    <m/>
    <m/>
    <m/>
    <n v="0"/>
    <n v="0"/>
  </r>
  <r>
    <m/>
    <m/>
    <x v="1062"/>
    <x v="1501"/>
    <m/>
    <m/>
    <m/>
    <m/>
    <n v="0"/>
    <n v="0"/>
  </r>
  <r>
    <m/>
    <m/>
    <x v="1063"/>
    <x v="1502"/>
    <m/>
    <m/>
    <m/>
    <m/>
    <n v="0"/>
    <n v="0"/>
  </r>
  <r>
    <m/>
    <m/>
    <x v="29"/>
    <x v="28"/>
    <m/>
    <m/>
    <m/>
    <m/>
    <n v="0"/>
    <n v="0"/>
  </r>
  <r>
    <m/>
    <m/>
    <x v="92"/>
    <x v="90"/>
    <m/>
    <m/>
    <n v="1"/>
    <n v="1"/>
    <n v="1"/>
    <n v="1"/>
  </r>
  <r>
    <m/>
    <m/>
    <x v="1064"/>
    <x v="1503"/>
    <m/>
    <m/>
    <n v="1"/>
    <n v="1"/>
    <n v="1"/>
    <n v="1"/>
  </r>
  <r>
    <m/>
    <m/>
    <x v="504"/>
    <x v="1504"/>
    <m/>
    <m/>
    <m/>
    <m/>
    <n v="0"/>
    <n v="0"/>
  </r>
  <r>
    <m/>
    <m/>
    <x v="1065"/>
    <x v="1505"/>
    <m/>
    <m/>
    <m/>
    <m/>
    <n v="0"/>
    <n v="0"/>
  </r>
  <r>
    <m/>
    <m/>
    <x v="1066"/>
    <x v="1506"/>
    <m/>
    <m/>
    <m/>
    <m/>
    <n v="0"/>
    <n v="0"/>
  </r>
  <r>
    <m/>
    <m/>
    <x v="611"/>
    <x v="783"/>
    <m/>
    <m/>
    <m/>
    <m/>
    <n v="0"/>
    <n v="0"/>
  </r>
  <r>
    <m/>
    <m/>
    <x v="1067"/>
    <x v="1507"/>
    <m/>
    <m/>
    <m/>
    <m/>
    <n v="0"/>
    <n v="0"/>
  </r>
  <r>
    <m/>
    <m/>
    <x v="1068"/>
    <x v="1508"/>
    <m/>
    <m/>
    <m/>
    <m/>
    <n v="0"/>
    <n v="0"/>
  </r>
  <r>
    <m/>
    <m/>
    <x v="90"/>
    <x v="192"/>
    <m/>
    <m/>
    <n v="1"/>
    <n v="1"/>
    <n v="1"/>
    <n v="1"/>
  </r>
  <r>
    <m/>
    <m/>
    <x v="81"/>
    <x v="1509"/>
    <m/>
    <m/>
    <m/>
    <m/>
    <n v="0"/>
    <n v="0"/>
  </r>
  <r>
    <m/>
    <m/>
    <x v="1069"/>
    <x v="1510"/>
    <m/>
    <m/>
    <m/>
    <m/>
    <n v="0"/>
    <n v="0"/>
  </r>
  <r>
    <m/>
    <m/>
    <x v="48"/>
    <x v="47"/>
    <m/>
    <m/>
    <m/>
    <m/>
    <n v="0"/>
    <n v="0"/>
  </r>
  <r>
    <m/>
    <m/>
    <x v="1070"/>
    <x v="1511"/>
    <m/>
    <m/>
    <m/>
    <m/>
    <n v="0"/>
    <n v="0"/>
  </r>
  <r>
    <m/>
    <m/>
    <x v="1071"/>
    <x v="1512"/>
    <m/>
    <m/>
    <m/>
    <m/>
    <n v="0"/>
    <n v="0"/>
  </r>
  <r>
    <m/>
    <m/>
    <x v="1072"/>
    <x v="1513"/>
    <m/>
    <m/>
    <m/>
    <m/>
    <n v="0"/>
    <n v="0"/>
  </r>
  <r>
    <m/>
    <m/>
    <x v="1073"/>
    <x v="1514"/>
    <m/>
    <m/>
    <m/>
    <m/>
    <n v="0"/>
    <n v="0"/>
  </r>
  <r>
    <m/>
    <m/>
    <x v="75"/>
    <x v="1515"/>
    <m/>
    <m/>
    <n v="1"/>
    <n v="1"/>
    <n v="1"/>
    <n v="1"/>
  </r>
  <r>
    <m/>
    <m/>
    <x v="493"/>
    <x v="655"/>
    <m/>
    <m/>
    <n v="1"/>
    <n v="0"/>
    <n v="1"/>
    <n v="1"/>
  </r>
  <r>
    <m/>
    <m/>
    <x v="1074"/>
    <x v="1516"/>
    <m/>
    <m/>
    <n v="1"/>
    <n v="1"/>
    <n v="1"/>
    <n v="1"/>
  </r>
  <r>
    <m/>
    <m/>
    <x v="607"/>
    <x v="779"/>
    <m/>
    <m/>
    <n v="2"/>
    <n v="2"/>
    <n v="2"/>
    <n v="2"/>
  </r>
  <r>
    <m/>
    <m/>
    <x v="609"/>
    <x v="781"/>
    <m/>
    <m/>
    <n v="1"/>
    <n v="1"/>
    <n v="1"/>
    <n v="1"/>
  </r>
  <r>
    <m/>
    <m/>
    <x v="610"/>
    <x v="782"/>
    <m/>
    <m/>
    <n v="1"/>
    <n v="1"/>
    <n v="1"/>
    <n v="1"/>
  </r>
  <r>
    <m/>
    <m/>
    <x v="1075"/>
    <x v="1517"/>
    <m/>
    <m/>
    <n v="1"/>
    <n v="1"/>
    <n v="1"/>
    <n v="1"/>
  </r>
  <r>
    <m/>
    <m/>
    <x v="560"/>
    <x v="1518"/>
    <m/>
    <m/>
    <n v="1"/>
    <n v="1"/>
    <n v="1"/>
    <n v="1"/>
  </r>
  <r>
    <m/>
    <m/>
    <x v="1076"/>
    <x v="1519"/>
    <m/>
    <m/>
    <n v="1"/>
    <n v="1"/>
    <n v="1"/>
    <n v="1"/>
  </r>
  <r>
    <m/>
    <m/>
    <x v="1077"/>
    <x v="1520"/>
    <m/>
    <m/>
    <n v="1"/>
    <n v="1"/>
    <n v="1"/>
    <n v="1"/>
  </r>
  <r>
    <m/>
    <m/>
    <x v="0"/>
    <x v="0"/>
    <m/>
    <m/>
    <m/>
    <m/>
    <m/>
    <m/>
  </r>
  <r>
    <m/>
    <s v="Остале услуге"/>
    <x v="0"/>
    <x v="0"/>
    <n v="1881"/>
    <n v="1881"/>
    <n v="13062"/>
    <n v="13061"/>
    <n v="14943"/>
    <n v="14942"/>
  </r>
  <r>
    <m/>
    <m/>
    <x v="90"/>
    <x v="192"/>
    <n v="2"/>
    <n v="2"/>
    <m/>
    <m/>
    <n v="2"/>
    <n v="2"/>
  </r>
  <r>
    <m/>
    <m/>
    <x v="107"/>
    <x v="105"/>
    <n v="172"/>
    <n v="172"/>
    <n v="360"/>
    <n v="360"/>
    <n v="532"/>
    <n v="532"/>
  </r>
  <r>
    <m/>
    <m/>
    <x v="222"/>
    <x v="263"/>
    <n v="64"/>
    <n v="64"/>
    <n v="19"/>
    <n v="19"/>
    <n v="83"/>
    <n v="83"/>
  </r>
  <r>
    <m/>
    <m/>
    <x v="14"/>
    <x v="193"/>
    <n v="205"/>
    <n v="205"/>
    <n v="127"/>
    <n v="127"/>
    <n v="332"/>
    <n v="332"/>
  </r>
  <r>
    <m/>
    <m/>
    <x v="1051"/>
    <x v="1488"/>
    <n v="107"/>
    <n v="107"/>
    <n v="19"/>
    <n v="19"/>
    <n v="126"/>
    <n v="126"/>
  </r>
  <r>
    <m/>
    <m/>
    <x v="1078"/>
    <x v="1521"/>
    <m/>
    <m/>
    <m/>
    <m/>
    <n v="0"/>
    <n v="0"/>
  </r>
  <r>
    <m/>
    <m/>
    <x v="1068"/>
    <x v="1508"/>
    <n v="44"/>
    <n v="44"/>
    <n v="2"/>
    <n v="2"/>
    <n v="46"/>
    <n v="46"/>
  </r>
  <r>
    <m/>
    <m/>
    <x v="374"/>
    <x v="479"/>
    <n v="79"/>
    <n v="79"/>
    <n v="31"/>
    <n v="31"/>
    <n v="110"/>
    <n v="110"/>
  </r>
  <r>
    <m/>
    <m/>
    <x v="1079"/>
    <x v="1522"/>
    <n v="42"/>
    <n v="42"/>
    <n v="3"/>
    <n v="3"/>
    <n v="45"/>
    <n v="45"/>
  </r>
  <r>
    <m/>
    <m/>
    <x v="1080"/>
    <x v="1523"/>
    <n v="52"/>
    <n v="52"/>
    <n v="28"/>
    <n v="28"/>
    <n v="80"/>
    <n v="80"/>
  </r>
  <r>
    <m/>
    <m/>
    <x v="1081"/>
    <x v="1524"/>
    <m/>
    <m/>
    <m/>
    <m/>
    <n v="0"/>
    <n v="0"/>
  </r>
  <r>
    <m/>
    <m/>
    <x v="1082"/>
    <x v="1525"/>
    <n v="2"/>
    <n v="2"/>
    <m/>
    <m/>
    <n v="2"/>
    <n v="2"/>
  </r>
  <r>
    <m/>
    <m/>
    <x v="119"/>
    <x v="1526"/>
    <m/>
    <m/>
    <n v="15"/>
    <n v="15"/>
    <n v="15"/>
    <n v="15"/>
  </r>
  <r>
    <m/>
    <m/>
    <x v="121"/>
    <x v="1527"/>
    <m/>
    <m/>
    <n v="274"/>
    <n v="274"/>
    <n v="274"/>
    <n v="274"/>
  </r>
  <r>
    <m/>
    <m/>
    <x v="332"/>
    <x v="813"/>
    <m/>
    <m/>
    <m/>
    <m/>
    <n v="0"/>
    <n v="0"/>
  </r>
  <r>
    <m/>
    <m/>
    <x v="123"/>
    <x v="228"/>
    <n v="35"/>
    <n v="35"/>
    <n v="27"/>
    <n v="27"/>
    <n v="62"/>
    <n v="62"/>
  </r>
  <r>
    <m/>
    <m/>
    <x v="124"/>
    <x v="357"/>
    <n v="21"/>
    <n v="21"/>
    <n v="151"/>
    <n v="151"/>
    <n v="172"/>
    <n v="172"/>
  </r>
  <r>
    <m/>
    <m/>
    <x v="3"/>
    <x v="3"/>
    <n v="63"/>
    <n v="63"/>
    <n v="1753"/>
    <n v="1753"/>
    <n v="1816"/>
    <n v="1816"/>
  </r>
  <r>
    <m/>
    <m/>
    <x v="125"/>
    <x v="1528"/>
    <n v="24"/>
    <n v="24"/>
    <n v="1143"/>
    <n v="1143"/>
    <n v="1167"/>
    <n v="1167"/>
  </r>
  <r>
    <m/>
    <m/>
    <x v="126"/>
    <x v="127"/>
    <n v="79"/>
    <n v="79"/>
    <n v="1856"/>
    <n v="1856"/>
    <n v="1935"/>
    <n v="1935"/>
  </r>
  <r>
    <m/>
    <m/>
    <x v="4"/>
    <x v="1529"/>
    <n v="48"/>
    <n v="48"/>
    <n v="1780"/>
    <n v="1780"/>
    <n v="1828"/>
    <n v="1828"/>
  </r>
  <r>
    <m/>
    <m/>
    <x v="329"/>
    <x v="1530"/>
    <m/>
    <m/>
    <n v="29"/>
    <n v="29"/>
    <n v="29"/>
    <n v="29"/>
  </r>
  <r>
    <m/>
    <m/>
    <x v="8"/>
    <x v="1531"/>
    <m/>
    <m/>
    <n v="6"/>
    <n v="6"/>
    <n v="6"/>
    <n v="6"/>
  </r>
  <r>
    <m/>
    <m/>
    <x v="229"/>
    <x v="1532"/>
    <m/>
    <m/>
    <m/>
    <m/>
    <n v="0"/>
    <n v="0"/>
  </r>
  <r>
    <m/>
    <m/>
    <x v="304"/>
    <x v="1533"/>
    <m/>
    <m/>
    <m/>
    <m/>
    <n v="0"/>
    <n v="0"/>
  </r>
  <r>
    <m/>
    <m/>
    <x v="1083"/>
    <x v="1534"/>
    <n v="1"/>
    <n v="1"/>
    <n v="2"/>
    <n v="2"/>
    <n v="3"/>
    <n v="3"/>
  </r>
  <r>
    <m/>
    <m/>
    <x v="658"/>
    <x v="1535"/>
    <n v="7"/>
    <n v="7"/>
    <n v="4"/>
    <n v="4"/>
    <n v="11"/>
    <n v="11"/>
  </r>
  <r>
    <m/>
    <m/>
    <x v="318"/>
    <x v="1536"/>
    <m/>
    <m/>
    <m/>
    <m/>
    <n v="0"/>
    <n v="0"/>
  </r>
  <r>
    <m/>
    <m/>
    <x v="128"/>
    <x v="130"/>
    <n v="11"/>
    <n v="11"/>
    <n v="542"/>
    <n v="542"/>
    <n v="553"/>
    <n v="553"/>
  </r>
  <r>
    <m/>
    <m/>
    <x v="233"/>
    <x v="277"/>
    <m/>
    <m/>
    <n v="1"/>
    <n v="1"/>
    <n v="1"/>
    <n v="1"/>
  </r>
  <r>
    <m/>
    <m/>
    <x v="305"/>
    <x v="1537"/>
    <m/>
    <m/>
    <n v="27"/>
    <n v="27"/>
    <n v="27"/>
    <n v="27"/>
  </r>
  <r>
    <m/>
    <m/>
    <x v="170"/>
    <x v="1538"/>
    <n v="16"/>
    <n v="16"/>
    <n v="6"/>
    <n v="6"/>
    <n v="22"/>
    <n v="22"/>
  </r>
  <r>
    <m/>
    <m/>
    <x v="1084"/>
    <x v="1539"/>
    <m/>
    <m/>
    <m/>
    <m/>
    <n v="0"/>
    <n v="0"/>
  </r>
  <r>
    <m/>
    <m/>
    <x v="1085"/>
    <x v="1540"/>
    <m/>
    <m/>
    <m/>
    <m/>
    <n v="0"/>
    <n v="0"/>
  </r>
  <r>
    <m/>
    <m/>
    <x v="1086"/>
    <x v="1541"/>
    <m/>
    <m/>
    <m/>
    <m/>
    <n v="0"/>
    <n v="0"/>
  </r>
  <r>
    <m/>
    <m/>
    <x v="127"/>
    <x v="129"/>
    <n v="11"/>
    <n v="11"/>
    <n v="471"/>
    <n v="471"/>
    <n v="482"/>
    <n v="482"/>
  </r>
  <r>
    <m/>
    <m/>
    <x v="1087"/>
    <x v="1542"/>
    <m/>
    <m/>
    <m/>
    <m/>
    <n v="0"/>
    <n v="0"/>
  </r>
  <r>
    <m/>
    <m/>
    <x v="1088"/>
    <x v="1543"/>
    <m/>
    <m/>
    <m/>
    <m/>
    <n v="0"/>
    <n v="0"/>
  </r>
  <r>
    <m/>
    <m/>
    <x v="148"/>
    <x v="156"/>
    <m/>
    <m/>
    <m/>
    <m/>
    <n v="0"/>
    <n v="0"/>
  </r>
  <r>
    <m/>
    <m/>
    <x v="1089"/>
    <x v="1544"/>
    <m/>
    <m/>
    <m/>
    <m/>
    <n v="0"/>
    <n v="0"/>
  </r>
  <r>
    <m/>
    <m/>
    <x v="313"/>
    <x v="393"/>
    <n v="43"/>
    <n v="43"/>
    <n v="190"/>
    <n v="190"/>
    <n v="233"/>
    <n v="233"/>
  </r>
  <r>
    <m/>
    <m/>
    <x v="197"/>
    <x v="1442"/>
    <n v="120"/>
    <n v="120"/>
    <n v="493"/>
    <n v="493"/>
    <n v="613"/>
    <n v="613"/>
  </r>
  <r>
    <m/>
    <m/>
    <x v="323"/>
    <x v="407"/>
    <n v="13"/>
    <n v="13"/>
    <n v="20"/>
    <n v="20"/>
    <n v="33"/>
    <n v="33"/>
  </r>
  <r>
    <m/>
    <m/>
    <x v="1032"/>
    <x v="1545"/>
    <n v="7"/>
    <n v="7"/>
    <n v="4"/>
    <n v="4"/>
    <n v="11"/>
    <n v="11"/>
  </r>
  <r>
    <m/>
    <m/>
    <x v="115"/>
    <x v="1546"/>
    <m/>
    <m/>
    <m/>
    <m/>
    <n v="0"/>
    <n v="0"/>
  </r>
  <r>
    <m/>
    <m/>
    <x v="134"/>
    <x v="1443"/>
    <n v="143"/>
    <n v="143"/>
    <n v="106"/>
    <n v="106"/>
    <n v="249"/>
    <n v="249"/>
  </r>
  <r>
    <m/>
    <m/>
    <x v="211"/>
    <x v="1547"/>
    <n v="18"/>
    <n v="18"/>
    <n v="376"/>
    <n v="376"/>
    <n v="394"/>
    <n v="394"/>
  </r>
  <r>
    <m/>
    <m/>
    <x v="150"/>
    <x v="158"/>
    <m/>
    <m/>
    <m/>
    <m/>
    <n v="0"/>
    <n v="0"/>
  </r>
  <r>
    <m/>
    <m/>
    <x v="193"/>
    <x v="1548"/>
    <m/>
    <m/>
    <n v="2"/>
    <n v="2"/>
    <n v="2"/>
    <n v="2"/>
  </r>
  <r>
    <m/>
    <m/>
    <x v="139"/>
    <x v="1549"/>
    <m/>
    <m/>
    <n v="89"/>
    <n v="89"/>
    <n v="89"/>
    <n v="89"/>
  </r>
  <r>
    <m/>
    <m/>
    <x v="140"/>
    <x v="1550"/>
    <n v="1"/>
    <n v="1"/>
    <n v="44"/>
    <n v="44"/>
    <n v="45"/>
    <n v="45"/>
  </r>
  <r>
    <m/>
    <m/>
    <x v="19"/>
    <x v="1551"/>
    <n v="2"/>
    <n v="2"/>
    <n v="353"/>
    <n v="353"/>
    <n v="355"/>
    <n v="355"/>
  </r>
  <r>
    <m/>
    <m/>
    <x v="142"/>
    <x v="1552"/>
    <n v="1"/>
    <n v="1"/>
    <n v="52"/>
    <n v="52"/>
    <n v="53"/>
    <n v="53"/>
  </r>
  <r>
    <m/>
    <m/>
    <x v="13"/>
    <x v="1553"/>
    <m/>
    <m/>
    <n v="13"/>
    <n v="13"/>
    <n v="13"/>
    <n v="13"/>
  </r>
  <r>
    <m/>
    <m/>
    <x v="143"/>
    <x v="1448"/>
    <m/>
    <m/>
    <m/>
    <m/>
    <n v="0"/>
    <n v="0"/>
  </r>
  <r>
    <m/>
    <m/>
    <x v="5"/>
    <x v="1554"/>
    <n v="3"/>
    <n v="3"/>
    <n v="1699"/>
    <n v="1699"/>
    <n v="1702"/>
    <n v="1702"/>
  </r>
  <r>
    <m/>
    <m/>
    <x v="208"/>
    <x v="1555"/>
    <m/>
    <m/>
    <n v="5"/>
    <n v="5"/>
    <n v="5"/>
    <n v="5"/>
  </r>
  <r>
    <m/>
    <m/>
    <x v="322"/>
    <x v="1556"/>
    <n v="95"/>
    <n v="95"/>
    <n v="37"/>
    <n v="37"/>
    <n v="132"/>
    <n v="132"/>
  </r>
  <r>
    <m/>
    <m/>
    <x v="144"/>
    <x v="1557"/>
    <m/>
    <m/>
    <m/>
    <m/>
    <n v="0"/>
    <n v="0"/>
  </r>
  <r>
    <m/>
    <m/>
    <x v="936"/>
    <x v="1558"/>
    <m/>
    <m/>
    <m/>
    <m/>
    <n v="0"/>
    <n v="0"/>
  </r>
  <r>
    <m/>
    <m/>
    <x v="189"/>
    <x v="239"/>
    <n v="3"/>
    <n v="3"/>
    <n v="34"/>
    <n v="34"/>
    <n v="37"/>
    <n v="37"/>
  </r>
  <r>
    <m/>
    <m/>
    <x v="484"/>
    <x v="1559"/>
    <n v="2"/>
    <n v="2"/>
    <m/>
    <m/>
    <n v="2"/>
    <n v="2"/>
  </r>
  <r>
    <m/>
    <m/>
    <x v="1090"/>
    <x v="1560"/>
    <m/>
    <m/>
    <m/>
    <m/>
    <n v="0"/>
    <n v="0"/>
  </r>
  <r>
    <m/>
    <m/>
    <x v="1091"/>
    <x v="1561"/>
    <n v="8"/>
    <n v="8"/>
    <n v="3"/>
    <n v="3"/>
    <n v="11"/>
    <n v="11"/>
  </r>
  <r>
    <m/>
    <m/>
    <x v="552"/>
    <x v="1562"/>
    <m/>
    <m/>
    <n v="1"/>
    <n v="1"/>
    <n v="1"/>
    <n v="1"/>
  </r>
  <r>
    <m/>
    <m/>
    <x v="10"/>
    <x v="136"/>
    <m/>
    <m/>
    <n v="49"/>
    <n v="49"/>
    <n v="49"/>
    <n v="49"/>
  </r>
  <r>
    <m/>
    <m/>
    <x v="6"/>
    <x v="1563"/>
    <m/>
    <m/>
    <n v="91"/>
    <n v="91"/>
    <n v="91"/>
    <n v="91"/>
  </r>
  <r>
    <m/>
    <m/>
    <x v="149"/>
    <x v="157"/>
    <m/>
    <m/>
    <m/>
    <m/>
    <n v="0"/>
    <n v="0"/>
  </r>
  <r>
    <m/>
    <m/>
    <x v="7"/>
    <x v="7"/>
    <m/>
    <m/>
    <n v="48"/>
    <n v="48"/>
    <n v="48"/>
    <n v="48"/>
  </r>
  <r>
    <m/>
    <m/>
    <x v="309"/>
    <x v="383"/>
    <m/>
    <m/>
    <m/>
    <m/>
    <n v="0"/>
    <n v="0"/>
  </r>
  <r>
    <m/>
    <m/>
    <x v="1092"/>
    <x v="1564"/>
    <m/>
    <m/>
    <n v="1"/>
    <n v="1"/>
    <n v="1"/>
    <n v="1"/>
  </r>
  <r>
    <m/>
    <m/>
    <x v="93"/>
    <x v="91"/>
    <m/>
    <m/>
    <n v="29"/>
    <n v="29"/>
    <n v="29"/>
    <n v="29"/>
  </r>
  <r>
    <m/>
    <m/>
    <x v="15"/>
    <x v="1565"/>
    <m/>
    <m/>
    <n v="40"/>
    <n v="40"/>
    <n v="40"/>
    <n v="40"/>
  </r>
  <r>
    <m/>
    <m/>
    <x v="648"/>
    <x v="838"/>
    <m/>
    <m/>
    <m/>
    <m/>
    <n v="0"/>
    <n v="0"/>
  </r>
  <r>
    <m/>
    <m/>
    <x v="179"/>
    <x v="1290"/>
    <m/>
    <m/>
    <n v="98"/>
    <n v="98"/>
    <n v="98"/>
    <n v="98"/>
  </r>
  <r>
    <m/>
    <m/>
    <x v="16"/>
    <x v="488"/>
    <m/>
    <m/>
    <n v="36"/>
    <n v="36"/>
    <n v="36"/>
    <n v="36"/>
  </r>
  <r>
    <m/>
    <m/>
    <x v="169"/>
    <x v="1566"/>
    <m/>
    <m/>
    <n v="156"/>
    <n v="156"/>
    <n v="156"/>
    <n v="156"/>
  </r>
  <r>
    <m/>
    <m/>
    <x v="350"/>
    <x v="1183"/>
    <m/>
    <m/>
    <m/>
    <m/>
    <n v="0"/>
    <n v="0"/>
  </r>
  <r>
    <m/>
    <m/>
    <x v="225"/>
    <x v="1567"/>
    <m/>
    <m/>
    <m/>
    <m/>
    <n v="0"/>
    <n v="0"/>
  </r>
  <r>
    <m/>
    <m/>
    <x v="12"/>
    <x v="11"/>
    <m/>
    <m/>
    <n v="1"/>
    <n v="1"/>
    <n v="1"/>
    <n v="1"/>
  </r>
  <r>
    <m/>
    <m/>
    <x v="1093"/>
    <x v="1568"/>
    <n v="22"/>
    <n v="22"/>
    <m/>
    <m/>
    <n v="22"/>
    <n v="22"/>
  </r>
  <r>
    <m/>
    <m/>
    <x v="132"/>
    <x v="135"/>
    <m/>
    <m/>
    <n v="26"/>
    <n v="26"/>
    <n v="26"/>
    <n v="26"/>
  </r>
  <r>
    <m/>
    <m/>
    <x v="1025"/>
    <x v="1428"/>
    <n v="11"/>
    <n v="11"/>
    <m/>
    <m/>
    <n v="11"/>
    <n v="11"/>
  </r>
  <r>
    <m/>
    <m/>
    <x v="1094"/>
    <x v="1569"/>
    <m/>
    <m/>
    <m/>
    <m/>
    <n v="0"/>
    <n v="0"/>
  </r>
  <r>
    <m/>
    <m/>
    <x v="668"/>
    <x v="874"/>
    <n v="66"/>
    <n v="66"/>
    <n v="18"/>
    <n v="18"/>
    <n v="84"/>
    <n v="84"/>
  </r>
  <r>
    <m/>
    <m/>
    <x v="658"/>
    <x v="1535"/>
    <m/>
    <m/>
    <m/>
    <m/>
    <n v="0"/>
    <n v="0"/>
  </r>
  <r>
    <m/>
    <m/>
    <x v="707"/>
    <x v="1482"/>
    <n v="1"/>
    <n v="1"/>
    <n v="1"/>
    <n v="1"/>
    <n v="2"/>
    <n v="2"/>
  </r>
  <r>
    <m/>
    <m/>
    <x v="171"/>
    <x v="179"/>
    <n v="209"/>
    <n v="209"/>
    <n v="13"/>
    <n v="13"/>
    <n v="222"/>
    <n v="222"/>
  </r>
  <r>
    <m/>
    <m/>
    <x v="1046"/>
    <x v="1481"/>
    <n v="1"/>
    <n v="1"/>
    <n v="35"/>
    <n v="35"/>
    <n v="36"/>
    <n v="36"/>
  </r>
  <r>
    <m/>
    <m/>
    <x v="636"/>
    <x v="1570"/>
    <m/>
    <m/>
    <n v="68"/>
    <n v="68"/>
    <n v="68"/>
    <n v="68"/>
  </r>
  <r>
    <m/>
    <m/>
    <x v="176"/>
    <x v="1571"/>
    <n v="2"/>
    <n v="2"/>
    <n v="102"/>
    <n v="102"/>
    <n v="104"/>
    <n v="104"/>
  </r>
  <r>
    <m/>
    <m/>
    <x v="9"/>
    <x v="1572"/>
    <m/>
    <m/>
    <m/>
    <m/>
    <n v="0"/>
    <n v="0"/>
  </r>
  <r>
    <m/>
    <m/>
    <x v="157"/>
    <x v="165"/>
    <n v="1"/>
    <n v="1"/>
    <m/>
    <m/>
    <n v="1"/>
    <n v="1"/>
  </r>
  <r>
    <m/>
    <m/>
    <x v="223"/>
    <x v="264"/>
    <m/>
    <m/>
    <n v="1"/>
    <n v="0"/>
    <n v="1"/>
    <n v="0"/>
  </r>
  <r>
    <m/>
    <m/>
    <x v="896"/>
    <x v="1169"/>
    <m/>
    <m/>
    <n v="2"/>
    <n v="2"/>
    <n v="2"/>
    <n v="2"/>
  </r>
  <r>
    <m/>
    <m/>
    <x v="351"/>
    <x v="1573"/>
    <m/>
    <m/>
    <m/>
    <m/>
    <n v="0"/>
    <n v="0"/>
  </r>
  <r>
    <m/>
    <m/>
    <x v="140"/>
    <x v="1574"/>
    <m/>
    <m/>
    <m/>
    <m/>
    <n v="0"/>
    <n v="0"/>
  </r>
  <r>
    <m/>
    <m/>
    <x v="9"/>
    <x v="1575"/>
    <m/>
    <m/>
    <m/>
    <m/>
    <n v="0"/>
    <n v="0"/>
  </r>
  <r>
    <m/>
    <m/>
    <x v="1026"/>
    <x v="893"/>
    <m/>
    <m/>
    <m/>
    <m/>
    <n v="0"/>
    <n v="0"/>
  </r>
  <r>
    <m/>
    <m/>
    <x v="483"/>
    <x v="644"/>
    <m/>
    <m/>
    <m/>
    <m/>
    <n v="0"/>
    <n v="0"/>
  </r>
  <r>
    <m/>
    <m/>
    <x v="1095"/>
    <x v="1576"/>
    <m/>
    <m/>
    <m/>
    <m/>
    <n v="0"/>
    <n v="0"/>
  </r>
  <r>
    <m/>
    <m/>
    <x v="1096"/>
    <x v="1577"/>
    <m/>
    <m/>
    <m/>
    <m/>
    <n v="0"/>
    <n v="0"/>
  </r>
  <r>
    <m/>
    <m/>
    <x v="60"/>
    <x v="1472"/>
    <n v="4"/>
    <n v="4"/>
    <n v="10"/>
    <n v="10"/>
    <n v="14"/>
    <n v="14"/>
  </r>
  <r>
    <m/>
    <m/>
    <x v="1097"/>
    <x v="264"/>
    <m/>
    <m/>
    <m/>
    <m/>
    <n v="0"/>
    <n v="0"/>
  </r>
  <r>
    <m/>
    <m/>
    <x v="179"/>
    <x v="1578"/>
    <m/>
    <m/>
    <m/>
    <m/>
    <n v="0"/>
    <n v="0"/>
  </r>
  <r>
    <m/>
    <m/>
    <x v="208"/>
    <x v="1579"/>
    <m/>
    <m/>
    <m/>
    <m/>
    <n v="0"/>
    <n v="0"/>
  </r>
  <r>
    <m/>
    <m/>
    <x v="824"/>
    <x v="1580"/>
    <n v="2"/>
    <n v="2"/>
    <n v="1"/>
    <n v="1"/>
    <n v="3"/>
    <n v="3"/>
  </r>
  <r>
    <m/>
    <m/>
    <x v="1098"/>
    <x v="1581"/>
    <m/>
    <m/>
    <m/>
    <m/>
    <n v="0"/>
    <n v="0"/>
  </r>
  <r>
    <m/>
    <m/>
    <x v="11"/>
    <x v="1582"/>
    <m/>
    <m/>
    <n v="1"/>
    <n v="1"/>
    <n v="1"/>
    <n v="1"/>
  </r>
  <r>
    <m/>
    <m/>
    <x v="352"/>
    <x v="1583"/>
    <m/>
    <m/>
    <m/>
    <m/>
    <n v="0"/>
    <n v="0"/>
  </r>
  <r>
    <m/>
    <m/>
    <x v="922"/>
    <x v="1211"/>
    <n v="2"/>
    <n v="2"/>
    <n v="2"/>
    <n v="2"/>
    <n v="4"/>
    <n v="4"/>
  </r>
  <r>
    <m/>
    <m/>
    <x v="934"/>
    <x v="1584"/>
    <m/>
    <m/>
    <m/>
    <m/>
    <n v="0"/>
    <n v="0"/>
  </r>
  <r>
    <m/>
    <m/>
    <x v="1099"/>
    <x v="1585"/>
    <m/>
    <m/>
    <m/>
    <m/>
    <n v="0"/>
    <n v="0"/>
  </r>
  <r>
    <m/>
    <m/>
    <x v="133"/>
    <x v="137"/>
    <m/>
    <m/>
    <m/>
    <m/>
    <n v="0"/>
    <n v="0"/>
  </r>
  <r>
    <m/>
    <m/>
    <x v="188"/>
    <x v="1586"/>
    <m/>
    <m/>
    <n v="20"/>
    <n v="20"/>
    <n v="20"/>
    <n v="20"/>
  </r>
  <r>
    <m/>
    <m/>
    <x v="1034"/>
    <x v="1463"/>
    <m/>
    <m/>
    <m/>
    <m/>
    <n v="0"/>
    <n v="0"/>
  </r>
  <r>
    <m/>
    <m/>
    <x v="1100"/>
    <x v="1587"/>
    <n v="8"/>
    <n v="8"/>
    <n v="1"/>
    <n v="1"/>
    <n v="9"/>
    <n v="9"/>
  </r>
  <r>
    <m/>
    <m/>
    <x v="1101"/>
    <x v="1588"/>
    <n v="1"/>
    <n v="1"/>
    <n v="1"/>
    <n v="1"/>
    <n v="2"/>
    <n v="2"/>
  </r>
  <r>
    <m/>
    <m/>
    <x v="300"/>
    <x v="350"/>
    <m/>
    <m/>
    <n v="1"/>
    <n v="1"/>
    <n v="1"/>
    <n v="1"/>
  </r>
  <r>
    <m/>
    <m/>
    <x v="1102"/>
    <x v="1589"/>
    <m/>
    <m/>
    <n v="1"/>
    <n v="1"/>
    <n v="1"/>
    <n v="1"/>
  </r>
  <r>
    <m/>
    <m/>
    <x v="1103"/>
    <x v="1590"/>
    <m/>
    <m/>
    <n v="3"/>
    <n v="3"/>
    <n v="3"/>
    <n v="3"/>
  </r>
  <r>
    <m/>
    <m/>
    <x v="1037"/>
    <x v="1591"/>
    <n v="1"/>
    <n v="1"/>
    <n v="4"/>
    <n v="4"/>
    <n v="5"/>
    <n v="5"/>
  </r>
  <r>
    <m/>
    <m/>
    <x v="1104"/>
    <x v="1592"/>
    <m/>
    <m/>
    <n v="2"/>
    <n v="2"/>
    <n v="2"/>
    <n v="2"/>
  </r>
  <r>
    <m/>
    <m/>
    <x v="333"/>
    <x v="1593"/>
    <m/>
    <m/>
    <n v="1"/>
    <n v="1"/>
    <n v="1"/>
    <n v="1"/>
  </r>
  <r>
    <m/>
    <m/>
    <x v="1105"/>
    <x v="1594"/>
    <n v="1"/>
    <n v="1"/>
    <m/>
    <m/>
    <n v="1"/>
    <n v="1"/>
  </r>
  <r>
    <m/>
    <m/>
    <x v="1106"/>
    <x v="1543"/>
    <n v="1"/>
    <n v="1"/>
    <m/>
    <m/>
    <n v="1"/>
    <n v="1"/>
  </r>
  <r>
    <m/>
    <m/>
    <x v="1107"/>
    <x v="1595"/>
    <n v="1"/>
    <n v="1"/>
    <m/>
    <m/>
    <n v="1"/>
    <n v="1"/>
  </r>
  <r>
    <m/>
    <m/>
    <x v="1108"/>
    <x v="1596"/>
    <n v="1"/>
    <n v="1"/>
    <m/>
    <m/>
    <n v="1"/>
    <n v="1"/>
  </r>
  <r>
    <m/>
    <m/>
    <x v="1109"/>
    <x v="1597"/>
    <n v="1"/>
    <n v="1"/>
    <m/>
    <m/>
    <n v="1"/>
    <n v="1"/>
  </r>
  <r>
    <m/>
    <m/>
    <x v="1110"/>
    <x v="1598"/>
    <n v="1"/>
    <n v="1"/>
    <m/>
    <m/>
    <n v="1"/>
    <n v="1"/>
  </r>
  <r>
    <m/>
    <m/>
    <x v="1111"/>
    <x v="1599"/>
    <m/>
    <m/>
    <n v="1"/>
    <n v="1"/>
    <n v="1"/>
    <n v="1"/>
  </r>
  <r>
    <m/>
    <m/>
    <x v="1112"/>
    <x v="1600"/>
    <m/>
    <m/>
    <n v="1"/>
    <n v="1"/>
    <n v="1"/>
    <n v="1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s v="Хируршка интензивна нега"/>
    <s v="Специјалистички прегледи"/>
    <x v="0"/>
    <x v="0"/>
    <m/>
    <m/>
    <m/>
    <m/>
    <m/>
    <m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0"/>
    <n v="0"/>
    <n v="14189"/>
    <n v="14189"/>
    <n v="14189"/>
    <n v="14189"/>
  </r>
  <r>
    <m/>
    <s v="Операције"/>
    <x v="0"/>
    <x v="0"/>
    <m/>
    <m/>
    <m/>
    <m/>
    <m/>
    <m/>
  </r>
  <r>
    <m/>
    <s v="Остале услуге"/>
    <x v="0"/>
    <x v="0"/>
    <n v="0"/>
    <n v="0"/>
    <n v="14189"/>
    <n v="14189"/>
    <n v="14189"/>
    <n v="14189"/>
  </r>
  <r>
    <m/>
    <m/>
    <x v="127"/>
    <x v="129"/>
    <m/>
    <m/>
    <n v="156"/>
    <n v="156"/>
    <n v="156"/>
    <n v="156"/>
  </r>
  <r>
    <m/>
    <m/>
    <x v="210"/>
    <x v="341"/>
    <m/>
    <m/>
    <n v="116"/>
    <n v="116"/>
    <n v="116"/>
    <n v="116"/>
  </r>
  <r>
    <m/>
    <m/>
    <x v="188"/>
    <x v="799"/>
    <m/>
    <m/>
    <n v="7"/>
    <n v="7"/>
    <n v="7"/>
    <n v="7"/>
  </r>
  <r>
    <m/>
    <m/>
    <x v="218"/>
    <x v="259"/>
    <m/>
    <m/>
    <n v="15"/>
    <n v="15"/>
    <n v="15"/>
    <n v="15"/>
  </r>
  <r>
    <m/>
    <m/>
    <x v="1113"/>
    <x v="130"/>
    <m/>
    <m/>
    <n v="739"/>
    <n v="739"/>
    <n v="739"/>
    <n v="739"/>
  </r>
  <r>
    <m/>
    <m/>
    <x v="219"/>
    <x v="1601"/>
    <m/>
    <m/>
    <n v="35"/>
    <n v="35"/>
    <n v="35"/>
    <n v="35"/>
  </r>
  <r>
    <m/>
    <m/>
    <x v="215"/>
    <x v="1602"/>
    <m/>
    <m/>
    <n v="8"/>
    <n v="8"/>
    <n v="8"/>
    <n v="8"/>
  </r>
  <r>
    <m/>
    <m/>
    <x v="221"/>
    <x v="1603"/>
    <m/>
    <m/>
    <n v="155"/>
    <n v="155"/>
    <n v="155"/>
    <n v="155"/>
  </r>
  <r>
    <m/>
    <m/>
    <x v="936"/>
    <x v="1558"/>
    <m/>
    <m/>
    <m/>
    <m/>
    <n v="0"/>
    <n v="0"/>
  </r>
  <r>
    <m/>
    <m/>
    <x v="107"/>
    <x v="105"/>
    <m/>
    <m/>
    <n v="527"/>
    <n v="527"/>
    <n v="527"/>
    <n v="527"/>
  </r>
  <r>
    <m/>
    <m/>
    <x v="353"/>
    <x v="446"/>
    <m/>
    <m/>
    <m/>
    <m/>
    <n v="0"/>
    <n v="0"/>
  </r>
  <r>
    <m/>
    <m/>
    <x v="355"/>
    <x v="451"/>
    <m/>
    <m/>
    <m/>
    <m/>
    <n v="0"/>
    <n v="0"/>
  </r>
  <r>
    <m/>
    <m/>
    <x v="350"/>
    <x v="1183"/>
    <m/>
    <m/>
    <n v="18"/>
    <n v="18"/>
    <n v="18"/>
    <n v="18"/>
  </r>
  <r>
    <m/>
    <m/>
    <x v="14"/>
    <x v="193"/>
    <m/>
    <m/>
    <n v="19"/>
    <n v="19"/>
    <n v="19"/>
    <n v="19"/>
  </r>
  <r>
    <m/>
    <m/>
    <x v="1114"/>
    <x v="1604"/>
    <m/>
    <m/>
    <m/>
    <m/>
    <n v="0"/>
    <n v="0"/>
  </r>
  <r>
    <m/>
    <m/>
    <x v="148"/>
    <x v="156"/>
    <m/>
    <m/>
    <m/>
    <m/>
    <n v="0"/>
    <n v="0"/>
  </r>
  <r>
    <m/>
    <m/>
    <x v="1115"/>
    <x v="1605"/>
    <m/>
    <m/>
    <m/>
    <m/>
    <n v="0"/>
    <n v="0"/>
  </r>
  <r>
    <m/>
    <m/>
    <x v="1116"/>
    <x v="264"/>
    <m/>
    <m/>
    <n v="17"/>
    <n v="17"/>
    <n v="17"/>
    <n v="17"/>
  </r>
  <r>
    <m/>
    <m/>
    <x v="1117"/>
    <x v="822"/>
    <m/>
    <m/>
    <n v="8"/>
    <n v="8"/>
    <n v="8"/>
    <n v="8"/>
  </r>
  <r>
    <m/>
    <m/>
    <x v="1118"/>
    <x v="135"/>
    <m/>
    <m/>
    <n v="50"/>
    <n v="50"/>
    <n v="50"/>
    <n v="50"/>
  </r>
  <r>
    <m/>
    <m/>
    <x v="10"/>
    <x v="1606"/>
    <m/>
    <m/>
    <n v="386"/>
    <n v="386"/>
    <n v="386"/>
    <n v="386"/>
  </r>
  <r>
    <m/>
    <m/>
    <x v="1119"/>
    <x v="381"/>
    <m/>
    <m/>
    <n v="11"/>
    <n v="11"/>
    <n v="11"/>
    <n v="11"/>
  </r>
  <r>
    <m/>
    <m/>
    <x v="1120"/>
    <x v="1411"/>
    <m/>
    <m/>
    <m/>
    <m/>
    <n v="0"/>
    <n v="0"/>
  </r>
  <r>
    <m/>
    <m/>
    <x v="1121"/>
    <x v="1607"/>
    <m/>
    <m/>
    <n v="320"/>
    <n v="320"/>
    <n v="320"/>
    <n v="320"/>
  </r>
  <r>
    <m/>
    <m/>
    <x v="1122"/>
    <x v="6"/>
    <m/>
    <m/>
    <n v="119"/>
    <n v="119"/>
    <n v="119"/>
    <n v="119"/>
  </r>
  <r>
    <m/>
    <m/>
    <x v="1123"/>
    <x v="157"/>
    <m/>
    <m/>
    <n v="2"/>
    <n v="2"/>
    <n v="2"/>
    <n v="2"/>
  </r>
  <r>
    <m/>
    <m/>
    <x v="1124"/>
    <x v="7"/>
    <m/>
    <m/>
    <n v="321"/>
    <n v="321"/>
    <n v="321"/>
    <n v="321"/>
  </r>
  <r>
    <m/>
    <m/>
    <x v="1125"/>
    <x v="383"/>
    <m/>
    <m/>
    <n v="1"/>
    <n v="1"/>
    <n v="1"/>
    <n v="1"/>
  </r>
  <r>
    <m/>
    <m/>
    <x v="1126"/>
    <x v="1608"/>
    <m/>
    <m/>
    <m/>
    <m/>
    <n v="0"/>
    <n v="0"/>
  </r>
  <r>
    <m/>
    <m/>
    <x v="1127"/>
    <x v="137"/>
    <m/>
    <m/>
    <m/>
    <m/>
    <n v="0"/>
    <n v="0"/>
  </r>
  <r>
    <m/>
    <m/>
    <x v="197"/>
    <x v="414"/>
    <m/>
    <m/>
    <n v="173"/>
    <n v="173"/>
    <n v="173"/>
    <n v="173"/>
  </r>
  <r>
    <m/>
    <m/>
    <x v="1128"/>
    <x v="139"/>
    <m/>
    <m/>
    <n v="8"/>
    <n v="8"/>
    <n v="8"/>
    <n v="8"/>
  </r>
  <r>
    <m/>
    <m/>
    <x v="1129"/>
    <x v="210"/>
    <m/>
    <m/>
    <n v="7"/>
    <n v="7"/>
    <n v="7"/>
    <n v="7"/>
  </r>
  <r>
    <m/>
    <m/>
    <x v="211"/>
    <x v="251"/>
    <m/>
    <m/>
    <n v="1490"/>
    <n v="1490"/>
    <n v="1490"/>
    <n v="1490"/>
  </r>
  <r>
    <m/>
    <m/>
    <x v="1130"/>
    <x v="158"/>
    <m/>
    <m/>
    <m/>
    <m/>
    <n v="0"/>
    <n v="0"/>
  </r>
  <r>
    <m/>
    <m/>
    <x v="1131"/>
    <x v="270"/>
    <m/>
    <m/>
    <n v="62"/>
    <n v="62"/>
    <n v="62"/>
    <n v="62"/>
  </r>
  <r>
    <m/>
    <m/>
    <x v="1132"/>
    <x v="864"/>
    <m/>
    <m/>
    <n v="49"/>
    <n v="49"/>
    <n v="49"/>
    <n v="49"/>
  </r>
  <r>
    <m/>
    <m/>
    <x v="1133"/>
    <x v="394"/>
    <m/>
    <m/>
    <n v="75"/>
    <n v="75"/>
    <n v="75"/>
    <n v="75"/>
  </r>
  <r>
    <m/>
    <m/>
    <x v="124"/>
    <x v="357"/>
    <m/>
    <m/>
    <n v="84"/>
    <n v="84"/>
    <n v="84"/>
    <n v="84"/>
  </r>
  <r>
    <m/>
    <m/>
    <x v="18"/>
    <x v="841"/>
    <m/>
    <m/>
    <m/>
    <m/>
    <n v="0"/>
    <n v="0"/>
  </r>
  <r>
    <m/>
    <m/>
    <x v="3"/>
    <x v="3"/>
    <m/>
    <m/>
    <n v="1837"/>
    <n v="1837"/>
    <n v="1837"/>
    <n v="1837"/>
  </r>
  <r>
    <m/>
    <m/>
    <x v="139"/>
    <x v="145"/>
    <m/>
    <m/>
    <n v="519"/>
    <n v="519"/>
    <n v="519"/>
    <n v="519"/>
  </r>
  <r>
    <m/>
    <m/>
    <x v="140"/>
    <x v="146"/>
    <m/>
    <m/>
    <n v="255"/>
    <n v="255"/>
    <n v="255"/>
    <n v="255"/>
  </r>
  <r>
    <m/>
    <m/>
    <x v="125"/>
    <x v="126"/>
    <m/>
    <m/>
    <n v="1132"/>
    <n v="1132"/>
    <n v="1132"/>
    <n v="1132"/>
  </r>
  <r>
    <m/>
    <m/>
    <x v="126"/>
    <x v="127"/>
    <m/>
    <m/>
    <n v="1896"/>
    <n v="1896"/>
    <n v="1896"/>
    <n v="1896"/>
  </r>
  <r>
    <m/>
    <m/>
    <x v="4"/>
    <x v="4"/>
    <m/>
    <m/>
    <n v="1923"/>
    <n v="1923"/>
    <n v="1923"/>
    <n v="1923"/>
  </r>
  <r>
    <m/>
    <m/>
    <x v="19"/>
    <x v="1307"/>
    <m/>
    <m/>
    <n v="1191"/>
    <n v="1191"/>
    <n v="1191"/>
    <n v="1191"/>
  </r>
  <r>
    <m/>
    <m/>
    <x v="142"/>
    <x v="358"/>
    <m/>
    <m/>
    <n v="83"/>
    <n v="83"/>
    <n v="83"/>
    <n v="83"/>
  </r>
  <r>
    <m/>
    <m/>
    <x v="1029"/>
    <x v="1609"/>
    <m/>
    <m/>
    <n v="70"/>
    <n v="70"/>
    <n v="70"/>
    <n v="70"/>
  </r>
  <r>
    <m/>
    <m/>
    <x v="5"/>
    <x v="419"/>
    <m/>
    <m/>
    <n v="138"/>
    <n v="138"/>
    <n v="138"/>
    <n v="138"/>
  </r>
  <r>
    <m/>
    <m/>
    <x v="189"/>
    <x v="1610"/>
    <m/>
    <m/>
    <m/>
    <m/>
    <n v="0"/>
    <n v="0"/>
  </r>
  <r>
    <m/>
    <m/>
    <x v="647"/>
    <x v="1611"/>
    <m/>
    <m/>
    <m/>
    <m/>
    <n v="0"/>
    <n v="0"/>
  </r>
  <r>
    <m/>
    <m/>
    <x v="662"/>
    <x v="863"/>
    <m/>
    <m/>
    <n v="22"/>
    <n v="22"/>
    <n v="22"/>
    <n v="22"/>
  </r>
  <r>
    <m/>
    <m/>
    <x v="93"/>
    <x v="91"/>
    <m/>
    <m/>
    <n v="14"/>
    <n v="14"/>
    <n v="14"/>
    <n v="14"/>
  </r>
  <r>
    <m/>
    <m/>
    <x v="226"/>
    <x v="1612"/>
    <m/>
    <m/>
    <n v="3"/>
    <n v="3"/>
    <n v="3"/>
    <n v="3"/>
  </r>
  <r>
    <m/>
    <m/>
    <x v="354"/>
    <x v="1613"/>
    <m/>
    <m/>
    <n v="8"/>
    <n v="8"/>
    <n v="8"/>
    <n v="8"/>
  </r>
  <r>
    <m/>
    <m/>
    <x v="377"/>
    <x v="483"/>
    <m/>
    <m/>
    <m/>
    <m/>
    <n v="0"/>
    <n v="0"/>
  </r>
  <r>
    <m/>
    <m/>
    <x v="220"/>
    <x v="1614"/>
    <m/>
    <m/>
    <n v="15"/>
    <n v="15"/>
    <n v="15"/>
    <n v="15"/>
  </r>
  <r>
    <m/>
    <m/>
    <x v="17"/>
    <x v="1615"/>
    <m/>
    <m/>
    <n v="5"/>
    <n v="5"/>
    <n v="5"/>
    <n v="5"/>
  </r>
  <r>
    <m/>
    <m/>
    <x v="227"/>
    <x v="461"/>
    <m/>
    <m/>
    <n v="1"/>
    <n v="1"/>
    <n v="1"/>
    <n v="1"/>
  </r>
  <r>
    <m/>
    <m/>
    <x v="260"/>
    <x v="304"/>
    <m/>
    <m/>
    <n v="1"/>
    <n v="1"/>
    <n v="1"/>
    <n v="1"/>
  </r>
  <r>
    <m/>
    <m/>
    <x v="1134"/>
    <x v="1616"/>
    <m/>
    <m/>
    <n v="54"/>
    <n v="54"/>
    <n v="54"/>
    <n v="54"/>
  </r>
  <r>
    <m/>
    <m/>
    <x v="367"/>
    <x v="470"/>
    <m/>
    <m/>
    <n v="16"/>
    <n v="16"/>
    <n v="16"/>
    <n v="16"/>
  </r>
  <r>
    <m/>
    <m/>
    <x v="189"/>
    <x v="1617"/>
    <m/>
    <m/>
    <n v="2"/>
    <n v="2"/>
    <n v="2"/>
    <n v="2"/>
  </r>
  <r>
    <m/>
    <m/>
    <x v="13"/>
    <x v="1618"/>
    <m/>
    <m/>
    <n v="17"/>
    <n v="17"/>
    <n v="17"/>
    <n v="17"/>
  </r>
  <r>
    <m/>
    <m/>
    <x v="8"/>
    <x v="1619"/>
    <m/>
    <m/>
    <n v="8"/>
    <n v="8"/>
    <n v="8"/>
    <n v="8"/>
  </r>
  <r>
    <m/>
    <m/>
    <x v="313"/>
    <x v="393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s v="Банка крви - трансфузија"/>
    <s v="Специјалистички прегледи"/>
    <x v="0"/>
    <x v="0"/>
    <m/>
    <m/>
    <m/>
    <m/>
    <m/>
    <m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7944"/>
    <n v="7944"/>
    <n v="17858"/>
    <n v="17858"/>
    <n v="25802"/>
    <n v="25802"/>
  </r>
  <r>
    <m/>
    <s v="Операције"/>
    <x v="0"/>
    <x v="0"/>
    <m/>
    <m/>
    <m/>
    <m/>
    <m/>
    <m/>
  </r>
  <r>
    <m/>
    <s v="Остале услуге"/>
    <x v="0"/>
    <x v="0"/>
    <n v="7944"/>
    <n v="7944"/>
    <n v="17858"/>
    <n v="17858"/>
    <n v="25802"/>
    <n v="25802"/>
  </r>
  <r>
    <m/>
    <m/>
    <x v="1135"/>
    <x v="1620"/>
    <m/>
    <m/>
    <m/>
    <m/>
    <n v="0"/>
    <n v="0"/>
  </r>
  <r>
    <m/>
    <m/>
    <x v="973"/>
    <x v="1398"/>
    <n v="1182"/>
    <n v="1182"/>
    <n v="4"/>
    <n v="4"/>
    <n v="1186"/>
    <n v="1186"/>
  </r>
  <r>
    <m/>
    <m/>
    <x v="1136"/>
    <x v="1621"/>
    <n v="1164"/>
    <n v="1164"/>
    <n v="2802"/>
    <n v="2802"/>
    <n v="3966"/>
    <n v="3966"/>
  </r>
  <r>
    <m/>
    <m/>
    <x v="1137"/>
    <x v="1622"/>
    <n v="1078"/>
    <n v="1078"/>
    <n v="5247"/>
    <n v="5247"/>
    <n v="6325"/>
    <n v="6325"/>
  </r>
  <r>
    <m/>
    <m/>
    <x v="1138"/>
    <x v="1623"/>
    <m/>
    <m/>
    <m/>
    <m/>
    <n v="0"/>
    <n v="0"/>
  </r>
  <r>
    <m/>
    <m/>
    <x v="1139"/>
    <x v="1624"/>
    <n v="1080"/>
    <n v="1080"/>
    <n v="1170"/>
    <n v="1170"/>
    <n v="2250"/>
    <n v="2250"/>
  </r>
  <r>
    <m/>
    <m/>
    <x v="1140"/>
    <x v="1625"/>
    <n v="1"/>
    <n v="1"/>
    <n v="1937"/>
    <n v="1937"/>
    <n v="1938"/>
    <n v="1938"/>
  </r>
  <r>
    <m/>
    <m/>
    <x v="1141"/>
    <x v="1626"/>
    <n v="1069"/>
    <n v="1069"/>
    <n v="2720"/>
    <n v="2720"/>
    <n v="3789"/>
    <n v="3789"/>
  </r>
  <r>
    <m/>
    <m/>
    <x v="1142"/>
    <x v="1627"/>
    <n v="133"/>
    <n v="133"/>
    <n v="178"/>
    <n v="178"/>
    <n v="311"/>
    <n v="311"/>
  </r>
  <r>
    <m/>
    <m/>
    <x v="1143"/>
    <x v="1628"/>
    <m/>
    <m/>
    <n v="3"/>
    <n v="3"/>
    <n v="3"/>
    <n v="3"/>
  </r>
  <r>
    <m/>
    <m/>
    <x v="1144"/>
    <x v="1629"/>
    <n v="1097"/>
    <n v="1097"/>
    <n v="1178"/>
    <n v="1178"/>
    <n v="2275"/>
    <n v="2275"/>
  </r>
  <r>
    <m/>
    <m/>
    <x v="1145"/>
    <x v="1630"/>
    <n v="134"/>
    <n v="134"/>
    <n v="169"/>
    <n v="169"/>
    <n v="303"/>
    <n v="303"/>
  </r>
  <r>
    <m/>
    <m/>
    <x v="1146"/>
    <x v="1631"/>
    <m/>
    <m/>
    <m/>
    <m/>
    <n v="0"/>
    <n v="0"/>
  </r>
  <r>
    <m/>
    <m/>
    <x v="1147"/>
    <x v="1632"/>
    <m/>
    <m/>
    <n v="1"/>
    <n v="1"/>
    <n v="1"/>
    <n v="1"/>
  </r>
  <r>
    <m/>
    <m/>
    <x v="1148"/>
    <x v="1633"/>
    <n v="319"/>
    <n v="319"/>
    <n v="74"/>
    <n v="74"/>
    <n v="393"/>
    <n v="393"/>
  </r>
  <r>
    <m/>
    <m/>
    <x v="1149"/>
    <x v="1634"/>
    <n v="7"/>
    <n v="7"/>
    <n v="1420"/>
    <n v="1420"/>
    <n v="1427"/>
    <n v="1427"/>
  </r>
  <r>
    <m/>
    <m/>
    <x v="1150"/>
    <x v="1635"/>
    <m/>
    <m/>
    <m/>
    <m/>
    <n v="0"/>
    <n v="0"/>
  </r>
  <r>
    <m/>
    <m/>
    <x v="1151"/>
    <x v="1636"/>
    <m/>
    <m/>
    <m/>
    <m/>
    <n v="0"/>
    <n v="0"/>
  </r>
  <r>
    <m/>
    <m/>
    <x v="1152"/>
    <x v="1637"/>
    <m/>
    <m/>
    <m/>
    <m/>
    <n v="0"/>
    <n v="0"/>
  </r>
  <r>
    <m/>
    <m/>
    <x v="1153"/>
    <x v="1638"/>
    <m/>
    <m/>
    <m/>
    <m/>
    <n v="0"/>
    <n v="0"/>
  </r>
  <r>
    <m/>
    <m/>
    <x v="1154"/>
    <x v="1639"/>
    <m/>
    <m/>
    <m/>
    <m/>
    <n v="0"/>
    <n v="0"/>
  </r>
  <r>
    <m/>
    <m/>
    <x v="1155"/>
    <x v="1640"/>
    <m/>
    <m/>
    <m/>
    <m/>
    <n v="0"/>
    <n v="0"/>
  </r>
  <r>
    <m/>
    <m/>
    <x v="1156"/>
    <x v="1641"/>
    <n v="24"/>
    <n v="24"/>
    <m/>
    <m/>
    <n v="24"/>
    <n v="24"/>
  </r>
  <r>
    <m/>
    <m/>
    <x v="1157"/>
    <x v="1642"/>
    <m/>
    <m/>
    <n v="2"/>
    <n v="2"/>
    <n v="2"/>
    <n v="2"/>
  </r>
  <r>
    <m/>
    <m/>
    <x v="1158"/>
    <x v="1643"/>
    <n v="126"/>
    <n v="126"/>
    <n v="289"/>
    <n v="289"/>
    <n v="415"/>
    <n v="415"/>
  </r>
  <r>
    <m/>
    <m/>
    <x v="1159"/>
    <x v="1644"/>
    <m/>
    <m/>
    <n v="19"/>
    <n v="19"/>
    <n v="19"/>
    <n v="19"/>
  </r>
  <r>
    <m/>
    <m/>
    <x v="1160"/>
    <x v="1645"/>
    <m/>
    <m/>
    <n v="2"/>
    <n v="2"/>
    <n v="2"/>
    <n v="2"/>
  </r>
  <r>
    <m/>
    <m/>
    <x v="1161"/>
    <x v="1646"/>
    <n v="12"/>
    <n v="12"/>
    <n v="212"/>
    <n v="212"/>
    <n v="224"/>
    <n v="224"/>
  </r>
  <r>
    <m/>
    <m/>
    <x v="1162"/>
    <x v="1647"/>
    <m/>
    <m/>
    <m/>
    <m/>
    <n v="0"/>
    <n v="0"/>
  </r>
  <r>
    <m/>
    <m/>
    <x v="1163"/>
    <x v="1648"/>
    <n v="6"/>
    <n v="6"/>
    <m/>
    <m/>
    <n v="6"/>
    <n v="6"/>
  </r>
  <r>
    <m/>
    <m/>
    <x v="1164"/>
    <x v="1649"/>
    <n v="6"/>
    <n v="6"/>
    <m/>
    <m/>
    <n v="6"/>
    <n v="6"/>
  </r>
  <r>
    <m/>
    <m/>
    <x v="1165"/>
    <x v="1650"/>
    <n v="17"/>
    <n v="17"/>
    <n v="7"/>
    <n v="7"/>
    <n v="24"/>
    <n v="24"/>
  </r>
  <r>
    <m/>
    <m/>
    <x v="1166"/>
    <x v="1651"/>
    <m/>
    <m/>
    <m/>
    <m/>
    <n v="0"/>
    <n v="0"/>
  </r>
  <r>
    <m/>
    <m/>
    <x v="1167"/>
    <x v="1652"/>
    <m/>
    <m/>
    <n v="1"/>
    <n v="1"/>
    <n v="1"/>
    <n v="1"/>
  </r>
  <r>
    <m/>
    <m/>
    <x v="1168"/>
    <x v="1653"/>
    <n v="127"/>
    <n v="127"/>
    <n v="286"/>
    <n v="286"/>
    <n v="413"/>
    <n v="413"/>
  </r>
  <r>
    <m/>
    <m/>
    <x v="1169"/>
    <x v="1654"/>
    <m/>
    <m/>
    <n v="1"/>
    <n v="1"/>
    <n v="1"/>
    <n v="1"/>
  </r>
  <r>
    <m/>
    <m/>
    <x v="1170"/>
    <x v="1655"/>
    <m/>
    <m/>
    <m/>
    <m/>
    <n v="0"/>
    <n v="0"/>
  </r>
  <r>
    <m/>
    <m/>
    <x v="1171"/>
    <x v="1656"/>
    <m/>
    <m/>
    <m/>
    <m/>
    <n v="0"/>
    <n v="0"/>
  </r>
  <r>
    <m/>
    <m/>
    <x v="1172"/>
    <x v="1657"/>
    <m/>
    <m/>
    <m/>
    <m/>
    <n v="0"/>
    <n v="0"/>
  </r>
  <r>
    <m/>
    <m/>
    <x v="1173"/>
    <x v="1658"/>
    <m/>
    <m/>
    <m/>
    <m/>
    <n v="0"/>
    <n v="0"/>
  </r>
  <r>
    <m/>
    <m/>
    <x v="1174"/>
    <x v="1659"/>
    <m/>
    <m/>
    <n v="2"/>
    <n v="2"/>
    <n v="2"/>
    <n v="2"/>
  </r>
  <r>
    <m/>
    <m/>
    <x v="1175"/>
    <x v="1660"/>
    <n v="1"/>
    <n v="1"/>
    <m/>
    <m/>
    <n v="1"/>
    <n v="1"/>
  </r>
  <r>
    <m/>
    <m/>
    <x v="1176"/>
    <x v="1661"/>
    <n v="361"/>
    <n v="361"/>
    <n v="134"/>
    <n v="134"/>
    <n v="495"/>
    <n v="495"/>
  </r>
  <r>
    <m/>
    <m/>
    <x v="1177"/>
    <x v="1662"/>
    <m/>
    <m/>
    <m/>
    <m/>
    <n v="0"/>
    <n v="0"/>
  </r>
  <r>
    <m/>
    <m/>
    <x v="1140"/>
    <x v="1663"/>
    <m/>
    <m/>
    <m/>
    <m/>
    <n v="0"/>
    <n v="0"/>
  </r>
  <r>
    <m/>
    <m/>
    <x v="0"/>
    <x v="0"/>
    <m/>
    <m/>
    <m/>
    <m/>
    <m/>
    <m/>
  </r>
  <r>
    <s v="Служба за клиничко - биохемијске  лабораторије и одсек микробиологије са паразитологијом"/>
    <m/>
    <x v="0"/>
    <x v="0"/>
    <m/>
    <m/>
    <m/>
    <m/>
    <m/>
    <m/>
  </r>
  <r>
    <m/>
    <s v="A.Биохемијске и хематолошке анализе укупно"/>
    <x v="0"/>
    <x v="0"/>
    <n v="398452"/>
    <n v="398647"/>
    <n v="240010"/>
    <n v="240595"/>
    <n v="638462"/>
    <n v="639242"/>
  </r>
  <r>
    <m/>
    <s v="A1.Хематолошке анализе укупно"/>
    <x v="0"/>
    <x v="0"/>
    <n v="24489"/>
    <n v="24489"/>
    <n v="16506"/>
    <n v="16506"/>
    <n v="40995"/>
    <n v="40995"/>
  </r>
  <r>
    <m/>
    <m/>
    <x v="1178"/>
    <x v="1664"/>
    <m/>
    <m/>
    <m/>
    <m/>
    <n v="0"/>
    <n v="0"/>
  </r>
  <r>
    <m/>
    <m/>
    <x v="1179"/>
    <x v="1665"/>
    <m/>
    <m/>
    <m/>
    <m/>
    <n v="0"/>
    <n v="0"/>
  </r>
  <r>
    <m/>
    <m/>
    <x v="1180"/>
    <x v="1666"/>
    <n v="2906"/>
    <n v="2906"/>
    <n v="2218"/>
    <n v="2218"/>
    <n v="5124"/>
    <n v="5124"/>
  </r>
  <r>
    <m/>
    <m/>
    <x v="1181"/>
    <x v="1667"/>
    <n v="57"/>
    <n v="57"/>
    <m/>
    <m/>
    <n v="57"/>
    <n v="57"/>
  </r>
  <r>
    <m/>
    <m/>
    <x v="1182"/>
    <x v="1668"/>
    <m/>
    <m/>
    <m/>
    <m/>
    <n v="0"/>
    <n v="0"/>
  </r>
  <r>
    <m/>
    <m/>
    <x v="1183"/>
    <x v="1669"/>
    <n v="21526"/>
    <n v="21526"/>
    <n v="14288"/>
    <n v="14288"/>
    <n v="35814"/>
    <n v="35814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A2. Биохемијске анализе укупно"/>
    <x v="0"/>
    <x v="0"/>
    <n v="358510"/>
    <n v="358705"/>
    <n v="214300"/>
    <n v="214885"/>
    <n v="572810"/>
    <n v="573590"/>
  </r>
  <r>
    <m/>
    <m/>
    <x v="1135"/>
    <x v="1670"/>
    <n v="1769"/>
    <n v="1769"/>
    <n v="2560"/>
    <n v="2560"/>
    <n v="4329"/>
    <n v="4329"/>
  </r>
  <r>
    <m/>
    <m/>
    <x v="973"/>
    <x v="1671"/>
    <n v="29117"/>
    <n v="29117"/>
    <n v="13374"/>
    <n v="13374"/>
    <n v="42491"/>
    <n v="42491"/>
  </r>
  <r>
    <m/>
    <m/>
    <x v="1184"/>
    <x v="1672"/>
    <n v="7205"/>
    <n v="7205"/>
    <n v="3900"/>
    <n v="3900"/>
    <n v="11105"/>
    <n v="11105"/>
  </r>
  <r>
    <m/>
    <m/>
    <x v="1136"/>
    <x v="1621"/>
    <n v="48411"/>
    <n v="48411"/>
    <n v="34386"/>
    <n v="34386"/>
    <n v="82797"/>
    <n v="82797"/>
  </r>
  <r>
    <m/>
    <m/>
    <x v="1156"/>
    <x v="1641"/>
    <n v="50"/>
    <n v="50"/>
    <m/>
    <m/>
    <n v="50"/>
    <n v="50"/>
  </r>
  <r>
    <m/>
    <m/>
    <x v="1185"/>
    <x v="1673"/>
    <n v="1772"/>
    <n v="1772"/>
    <n v="1881"/>
    <n v="1881"/>
    <n v="3653"/>
    <n v="3653"/>
  </r>
  <r>
    <m/>
    <m/>
    <x v="1186"/>
    <x v="1674"/>
    <m/>
    <m/>
    <m/>
    <m/>
    <n v="0"/>
    <n v="0"/>
  </r>
  <r>
    <m/>
    <m/>
    <x v="1187"/>
    <x v="1675"/>
    <n v="2217"/>
    <n v="2217"/>
    <n v="895"/>
    <n v="895"/>
    <n v="3112"/>
    <n v="3112"/>
  </r>
  <r>
    <m/>
    <m/>
    <x v="1188"/>
    <x v="1676"/>
    <n v="12226"/>
    <n v="12226"/>
    <n v="6908"/>
    <n v="6908"/>
    <n v="19134"/>
    <n v="19134"/>
  </r>
  <r>
    <m/>
    <m/>
    <x v="1189"/>
    <x v="1677"/>
    <n v="3376"/>
    <n v="3376"/>
    <n v="4442"/>
    <n v="4442"/>
    <n v="7818"/>
    <n v="7818"/>
  </r>
  <r>
    <m/>
    <m/>
    <x v="1190"/>
    <x v="1678"/>
    <n v="4414"/>
    <n v="4414"/>
    <n v="2381"/>
    <n v="2381"/>
    <n v="6795"/>
    <n v="6795"/>
  </r>
  <r>
    <m/>
    <m/>
    <x v="1191"/>
    <x v="1679"/>
    <n v="1213"/>
    <n v="1213"/>
    <n v="165"/>
    <n v="165"/>
    <n v="1378"/>
    <n v="1378"/>
  </r>
  <r>
    <m/>
    <m/>
    <x v="1192"/>
    <x v="1680"/>
    <n v="6540"/>
    <n v="6540"/>
    <n v="4001"/>
    <n v="4001"/>
    <n v="10541"/>
    <n v="10541"/>
  </r>
  <r>
    <m/>
    <m/>
    <x v="1193"/>
    <x v="1681"/>
    <n v="12264"/>
    <n v="12264"/>
    <n v="6923"/>
    <n v="6923"/>
    <n v="19187"/>
    <n v="19187"/>
  </r>
  <r>
    <m/>
    <m/>
    <x v="1194"/>
    <x v="1682"/>
    <n v="8279"/>
    <n v="8279"/>
    <n v="6009"/>
    <n v="6009"/>
    <n v="14288"/>
    <n v="14288"/>
  </r>
  <r>
    <m/>
    <m/>
    <x v="1195"/>
    <x v="1683"/>
    <n v="3367"/>
    <n v="3367"/>
    <n v="2449"/>
    <n v="2449"/>
    <n v="5816"/>
    <n v="5816"/>
  </r>
  <r>
    <m/>
    <m/>
    <x v="1196"/>
    <x v="1684"/>
    <n v="7877"/>
    <n v="7877"/>
    <n v="5239"/>
    <n v="5239"/>
    <n v="13116"/>
    <n v="13116"/>
  </r>
  <r>
    <m/>
    <m/>
    <x v="1197"/>
    <x v="1685"/>
    <n v="16084"/>
    <n v="16084"/>
    <n v="11007"/>
    <n v="11007"/>
    <n v="27091"/>
    <n v="27091"/>
  </r>
  <r>
    <m/>
    <m/>
    <x v="1198"/>
    <x v="1686"/>
    <n v="2090"/>
    <n v="2090"/>
    <n v="1220"/>
    <n v="1220"/>
    <n v="3310"/>
    <n v="3310"/>
  </r>
  <r>
    <m/>
    <m/>
    <x v="1199"/>
    <x v="1687"/>
    <n v="6339"/>
    <n v="6339"/>
    <n v="4261"/>
    <n v="4261"/>
    <n v="10600"/>
    <n v="10600"/>
  </r>
  <r>
    <m/>
    <m/>
    <x v="1200"/>
    <x v="1688"/>
    <n v="15557"/>
    <n v="15557"/>
    <n v="8385"/>
    <n v="8385"/>
    <n v="23942"/>
    <n v="23942"/>
  </r>
  <r>
    <m/>
    <m/>
    <x v="1201"/>
    <x v="1689"/>
    <n v="5149"/>
    <n v="5149"/>
    <n v="2808"/>
    <n v="2808"/>
    <n v="7957"/>
    <n v="7957"/>
  </r>
  <r>
    <m/>
    <m/>
    <x v="1202"/>
    <x v="1690"/>
    <n v="8767"/>
    <n v="8767"/>
    <n v="5227"/>
    <n v="5227"/>
    <n v="13994"/>
    <n v="13994"/>
  </r>
  <r>
    <m/>
    <m/>
    <x v="1203"/>
    <x v="1691"/>
    <n v="3186"/>
    <n v="3186"/>
    <n v="2106"/>
    <n v="2106"/>
    <n v="5292"/>
    <n v="5292"/>
  </r>
  <r>
    <m/>
    <m/>
    <x v="1204"/>
    <x v="1692"/>
    <n v="1728"/>
    <n v="1728"/>
    <n v="816"/>
    <n v="816"/>
    <n v="2544"/>
    <n v="2544"/>
  </r>
  <r>
    <m/>
    <m/>
    <x v="1205"/>
    <x v="1693"/>
    <n v="1677"/>
    <n v="1677"/>
    <n v="786"/>
    <n v="786"/>
    <n v="2463"/>
    <n v="2463"/>
  </r>
  <r>
    <m/>
    <m/>
    <x v="1206"/>
    <x v="1694"/>
    <n v="2968"/>
    <n v="2968"/>
    <n v="2024"/>
    <n v="2024"/>
    <n v="4992"/>
    <n v="4992"/>
  </r>
  <r>
    <m/>
    <m/>
    <x v="1207"/>
    <x v="1695"/>
    <n v="14014"/>
    <n v="14014"/>
    <n v="8788"/>
    <n v="8788"/>
    <n v="22802"/>
    <n v="22802"/>
  </r>
  <r>
    <m/>
    <m/>
    <x v="1208"/>
    <x v="1696"/>
    <n v="3115"/>
    <n v="3115"/>
    <n v="3511"/>
    <n v="3511"/>
    <n v="6626"/>
    <n v="6626"/>
  </r>
  <r>
    <m/>
    <m/>
    <x v="1209"/>
    <x v="1697"/>
    <m/>
    <m/>
    <m/>
    <m/>
    <n v="0"/>
    <n v="0"/>
  </r>
  <r>
    <m/>
    <m/>
    <x v="1210"/>
    <x v="1698"/>
    <n v="15702"/>
    <n v="15702"/>
    <n v="8963"/>
    <n v="8963"/>
    <n v="24665"/>
    <n v="24665"/>
  </r>
  <r>
    <m/>
    <m/>
    <x v="1211"/>
    <x v="1699"/>
    <n v="6484"/>
    <n v="6484"/>
    <n v="4218"/>
    <n v="4218"/>
    <n v="10702"/>
    <n v="10702"/>
  </r>
  <r>
    <m/>
    <m/>
    <x v="1212"/>
    <x v="1700"/>
    <n v="1274"/>
    <n v="1274"/>
    <n v="1123"/>
    <n v="1123"/>
    <n v="2397"/>
    <n v="2397"/>
  </r>
  <r>
    <m/>
    <m/>
    <x v="1213"/>
    <x v="1701"/>
    <n v="4114"/>
    <n v="4114"/>
    <n v="3438"/>
    <n v="3438"/>
    <n v="7552"/>
    <n v="7552"/>
  </r>
  <r>
    <m/>
    <m/>
    <x v="1214"/>
    <x v="1702"/>
    <n v="13930"/>
    <n v="13930"/>
    <n v="8725"/>
    <n v="8725"/>
    <n v="22655"/>
    <n v="22655"/>
  </r>
  <r>
    <m/>
    <m/>
    <x v="1215"/>
    <x v="1703"/>
    <n v="3680"/>
    <n v="3680"/>
    <n v="4439"/>
    <n v="4439"/>
    <n v="8119"/>
    <n v="8119"/>
  </r>
  <r>
    <m/>
    <m/>
    <x v="1216"/>
    <x v="1704"/>
    <n v="720"/>
    <n v="720"/>
    <n v="173"/>
    <n v="173"/>
    <n v="893"/>
    <n v="893"/>
  </r>
  <r>
    <m/>
    <m/>
    <x v="1217"/>
    <x v="1705"/>
    <n v="1340"/>
    <n v="1340"/>
    <n v="618"/>
    <n v="618"/>
    <n v="1958"/>
    <n v="1958"/>
  </r>
  <r>
    <m/>
    <m/>
    <x v="1218"/>
    <x v="1706"/>
    <n v="3147"/>
    <n v="3147"/>
    <n v="2068"/>
    <n v="2068"/>
    <n v="5215"/>
    <n v="5215"/>
  </r>
  <r>
    <m/>
    <m/>
    <x v="1219"/>
    <x v="1707"/>
    <n v="1352"/>
    <n v="1352"/>
    <n v="641"/>
    <n v="641"/>
    <n v="1993"/>
    <n v="1993"/>
  </r>
  <r>
    <m/>
    <m/>
    <x v="1220"/>
    <x v="1708"/>
    <n v="16167"/>
    <n v="16167"/>
    <n v="8991"/>
    <n v="8991"/>
    <n v="25158"/>
    <n v="25158"/>
  </r>
  <r>
    <m/>
    <m/>
    <x v="1221"/>
    <x v="1709"/>
    <n v="1572"/>
    <n v="1572"/>
    <n v="968"/>
    <n v="968"/>
    <n v="2540"/>
    <n v="2540"/>
  </r>
  <r>
    <m/>
    <m/>
    <x v="1222"/>
    <x v="1710"/>
    <n v="139"/>
    <n v="139"/>
    <n v="43"/>
    <n v="43"/>
    <n v="182"/>
    <n v="182"/>
  </r>
  <r>
    <m/>
    <m/>
    <x v="1223"/>
    <x v="1711"/>
    <n v="127"/>
    <n v="127"/>
    <n v="41"/>
    <n v="41"/>
    <n v="168"/>
    <n v="168"/>
  </r>
  <r>
    <m/>
    <m/>
    <x v="1224"/>
    <x v="1712"/>
    <m/>
    <m/>
    <m/>
    <m/>
    <n v="0"/>
    <n v="0"/>
  </r>
  <r>
    <m/>
    <m/>
    <x v="1225"/>
    <x v="1713"/>
    <n v="53"/>
    <n v="53"/>
    <n v="37"/>
    <n v="37"/>
    <n v="90"/>
    <n v="90"/>
  </r>
  <r>
    <m/>
    <m/>
    <x v="1226"/>
    <x v="1714"/>
    <n v="13"/>
    <n v="13"/>
    <n v="6"/>
    <n v="6"/>
    <n v="19"/>
    <n v="19"/>
  </r>
  <r>
    <m/>
    <m/>
    <x v="1227"/>
    <x v="1715"/>
    <n v="6"/>
    <n v="6"/>
    <n v="6"/>
    <n v="6"/>
    <n v="12"/>
    <n v="12"/>
  </r>
  <r>
    <m/>
    <m/>
    <x v="1228"/>
    <x v="1716"/>
    <n v="2"/>
    <n v="2"/>
    <n v="6"/>
    <n v="6"/>
    <n v="8"/>
    <n v="8"/>
  </r>
  <r>
    <m/>
    <m/>
    <x v="1229"/>
    <x v="1717"/>
    <m/>
    <m/>
    <n v="23"/>
    <n v="23"/>
    <n v="23"/>
    <n v="23"/>
  </r>
  <r>
    <m/>
    <m/>
    <x v="1230"/>
    <x v="1718"/>
    <m/>
    <m/>
    <n v="24"/>
    <n v="24"/>
    <n v="24"/>
    <n v="24"/>
  </r>
  <r>
    <m/>
    <m/>
    <x v="1231"/>
    <x v="1719"/>
    <n v="545"/>
    <n v="545"/>
    <n v="121"/>
    <n v="121"/>
    <n v="666"/>
    <n v="666"/>
  </r>
  <r>
    <m/>
    <m/>
    <x v="1232"/>
    <x v="1720"/>
    <m/>
    <m/>
    <m/>
    <m/>
    <n v="0"/>
    <n v="0"/>
  </r>
  <r>
    <m/>
    <m/>
    <x v="1233"/>
    <x v="1721"/>
    <n v="609"/>
    <n v="609"/>
    <n v="876"/>
    <n v="876"/>
    <n v="1485"/>
    <n v="1485"/>
  </r>
  <r>
    <m/>
    <m/>
    <x v="1234"/>
    <x v="1722"/>
    <m/>
    <m/>
    <m/>
    <m/>
    <n v="0"/>
    <n v="0"/>
  </r>
  <r>
    <m/>
    <m/>
    <x v="1235"/>
    <x v="1723"/>
    <n v="1151"/>
    <n v="1151"/>
    <n v="8"/>
    <n v="8"/>
    <n v="1159"/>
    <n v="1159"/>
  </r>
  <r>
    <m/>
    <m/>
    <x v="1236"/>
    <x v="1724"/>
    <n v="45"/>
    <n v="45"/>
    <n v="225"/>
    <n v="225"/>
    <n v="270"/>
    <n v="270"/>
  </r>
  <r>
    <m/>
    <m/>
    <x v="1237"/>
    <x v="1725"/>
    <n v="72"/>
    <n v="72"/>
    <m/>
    <m/>
    <n v="72"/>
    <n v="72"/>
  </r>
  <r>
    <m/>
    <m/>
    <x v="1238"/>
    <x v="1726"/>
    <n v="54"/>
    <n v="54"/>
    <n v="285"/>
    <n v="285"/>
    <n v="339"/>
    <n v="339"/>
  </r>
  <r>
    <m/>
    <m/>
    <x v="1239"/>
    <x v="1727"/>
    <n v="201"/>
    <n v="201"/>
    <n v="21"/>
    <n v="21"/>
    <n v="222"/>
    <n v="222"/>
  </r>
  <r>
    <m/>
    <m/>
    <x v="1240"/>
    <x v="1728"/>
    <m/>
    <m/>
    <m/>
    <m/>
    <n v="0"/>
    <n v="0"/>
  </r>
  <r>
    <m/>
    <m/>
    <x v="1241"/>
    <x v="1729"/>
    <n v="1"/>
    <n v="1"/>
    <n v="7"/>
    <n v="7"/>
    <n v="8"/>
    <n v="8"/>
  </r>
  <r>
    <m/>
    <m/>
    <x v="1242"/>
    <x v="1730"/>
    <m/>
    <m/>
    <n v="8"/>
    <n v="8"/>
    <n v="8"/>
    <n v="8"/>
  </r>
  <r>
    <m/>
    <m/>
    <x v="1243"/>
    <x v="1731"/>
    <m/>
    <m/>
    <n v="9"/>
    <n v="9"/>
    <n v="9"/>
    <n v="9"/>
  </r>
  <r>
    <m/>
    <m/>
    <x v="1244"/>
    <x v="1732"/>
    <m/>
    <m/>
    <m/>
    <m/>
    <n v="0"/>
    <n v="0"/>
  </r>
  <r>
    <m/>
    <m/>
    <x v="1245"/>
    <x v="1733"/>
    <m/>
    <m/>
    <m/>
    <m/>
    <n v="0"/>
    <n v="0"/>
  </r>
  <r>
    <m/>
    <m/>
    <x v="1246"/>
    <x v="1734"/>
    <m/>
    <m/>
    <m/>
    <m/>
    <n v="0"/>
    <n v="0"/>
  </r>
  <r>
    <m/>
    <m/>
    <x v="1247"/>
    <x v="1735"/>
    <n v="34"/>
    <n v="34"/>
    <n v="20"/>
    <n v="20"/>
    <n v="54"/>
    <n v="54"/>
  </r>
  <r>
    <m/>
    <m/>
    <x v="1248"/>
    <x v="1736"/>
    <n v="495"/>
    <n v="495"/>
    <n v="13"/>
    <n v="13"/>
    <n v="508"/>
    <n v="508"/>
  </r>
  <r>
    <m/>
    <m/>
    <x v="1249"/>
    <x v="1737"/>
    <n v="1531"/>
    <n v="1531"/>
    <n v="626"/>
    <n v="626"/>
    <n v="2157"/>
    <n v="2157"/>
  </r>
  <r>
    <m/>
    <m/>
    <x v="1250"/>
    <x v="1738"/>
    <m/>
    <m/>
    <n v="6"/>
    <n v="6"/>
    <n v="6"/>
    <n v="6"/>
  </r>
  <r>
    <m/>
    <m/>
    <x v="1251"/>
    <x v="1739"/>
    <n v="14"/>
    <n v="14"/>
    <n v="2"/>
    <n v="2"/>
    <n v="16"/>
    <n v="16"/>
  </r>
  <r>
    <m/>
    <m/>
    <x v="1252"/>
    <x v="1740"/>
    <n v="1"/>
    <n v="1"/>
    <n v="15"/>
    <n v="15"/>
    <n v="16"/>
    <n v="16"/>
  </r>
  <r>
    <m/>
    <m/>
    <x v="1253"/>
    <x v="1741"/>
    <n v="300"/>
    <n v="300"/>
    <n v="104"/>
    <n v="104"/>
    <n v="404"/>
    <n v="404"/>
  </r>
  <r>
    <m/>
    <m/>
    <x v="1254"/>
    <x v="1742"/>
    <m/>
    <m/>
    <m/>
    <m/>
    <n v="0"/>
    <n v="0"/>
  </r>
  <r>
    <m/>
    <m/>
    <x v="1255"/>
    <x v="1743"/>
    <n v="1980"/>
    <n v="1980"/>
    <n v="287"/>
    <n v="287"/>
    <n v="2267"/>
    <n v="2267"/>
  </r>
  <r>
    <m/>
    <m/>
    <x v="1256"/>
    <x v="1744"/>
    <n v="284"/>
    <n v="284"/>
    <n v="146"/>
    <n v="146"/>
    <n v="430"/>
    <n v="430"/>
  </r>
  <r>
    <m/>
    <m/>
    <x v="1257"/>
    <x v="1745"/>
    <n v="665"/>
    <n v="665"/>
    <n v="122"/>
    <n v="122"/>
    <n v="787"/>
    <n v="787"/>
  </r>
  <r>
    <m/>
    <m/>
    <x v="1258"/>
    <x v="1746"/>
    <n v="1619"/>
    <n v="1619"/>
    <n v="254"/>
    <n v="254"/>
    <n v="1873"/>
    <n v="1873"/>
  </r>
  <r>
    <m/>
    <m/>
    <x v="1259"/>
    <x v="1747"/>
    <m/>
    <m/>
    <m/>
    <m/>
    <n v="0"/>
    <n v="0"/>
  </r>
  <r>
    <m/>
    <m/>
    <x v="1260"/>
    <x v="1748"/>
    <n v="1258"/>
    <n v="1258"/>
    <n v="162"/>
    <n v="162"/>
    <n v="1420"/>
    <n v="1420"/>
  </r>
  <r>
    <m/>
    <m/>
    <x v="1261"/>
    <x v="1749"/>
    <n v="1274"/>
    <n v="1274"/>
    <n v="87"/>
    <n v="87"/>
    <n v="1361"/>
    <n v="1361"/>
  </r>
  <r>
    <m/>
    <m/>
    <x v="1262"/>
    <x v="1750"/>
    <n v="2378"/>
    <n v="2378"/>
    <n v="127"/>
    <n v="127"/>
    <n v="2505"/>
    <n v="2505"/>
  </r>
  <r>
    <m/>
    <m/>
    <x v="1263"/>
    <x v="1751"/>
    <n v="6328"/>
    <n v="6328"/>
    <n v="773"/>
    <n v="773"/>
    <n v="7101"/>
    <n v="7101"/>
  </r>
  <r>
    <m/>
    <m/>
    <x v="1264"/>
    <x v="1752"/>
    <n v="5281"/>
    <n v="5281"/>
    <n v="668"/>
    <n v="668"/>
    <n v="5949"/>
    <n v="5949"/>
  </r>
  <r>
    <m/>
    <m/>
    <x v="1265"/>
    <x v="1753"/>
    <n v="4072"/>
    <n v="4072"/>
    <n v="519"/>
    <n v="519"/>
    <n v="4591"/>
    <n v="4591"/>
  </r>
  <r>
    <m/>
    <m/>
    <x v="1266"/>
    <x v="1754"/>
    <n v="6291"/>
    <n v="6291"/>
    <n v="3498"/>
    <n v="3498"/>
    <n v="9789"/>
    <n v="9789"/>
  </r>
  <r>
    <m/>
    <m/>
    <x v="1267"/>
    <x v="1755"/>
    <n v="1171"/>
    <n v="1171"/>
    <n v="434"/>
    <n v="434"/>
    <n v="1605"/>
    <n v="1605"/>
  </r>
  <r>
    <m/>
    <m/>
    <x v="1268"/>
    <x v="1756"/>
    <n v="1454"/>
    <n v="1454"/>
    <n v="660"/>
    <n v="660"/>
    <n v="2114"/>
    <n v="2114"/>
  </r>
  <r>
    <m/>
    <m/>
    <x v="1269"/>
    <x v="1757"/>
    <n v="1769"/>
    <n v="1769"/>
    <n v="2093"/>
    <n v="2093"/>
    <n v="3862"/>
    <n v="3862"/>
  </r>
  <r>
    <m/>
    <m/>
    <x v="1270"/>
    <x v="1758"/>
    <n v="800"/>
    <n v="800"/>
    <n v="473"/>
    <n v="473"/>
    <n v="1273"/>
    <n v="1273"/>
  </r>
  <r>
    <m/>
    <m/>
    <x v="1271"/>
    <x v="1759"/>
    <n v="1376"/>
    <n v="1376"/>
    <n v="316"/>
    <n v="316"/>
    <n v="1692"/>
    <n v="1692"/>
  </r>
  <r>
    <m/>
    <m/>
    <x v="1272"/>
    <x v="1760"/>
    <n v="40"/>
    <n v="40"/>
    <n v="1"/>
    <n v="1"/>
    <n v="41"/>
    <n v="41"/>
  </r>
  <r>
    <m/>
    <m/>
    <x v="1273"/>
    <x v="1761"/>
    <n v="104"/>
    <n v="104"/>
    <m/>
    <m/>
    <n v="104"/>
    <n v="104"/>
  </r>
  <r>
    <m/>
    <m/>
    <x v="1274"/>
    <x v="1762"/>
    <n v="112"/>
    <n v="112"/>
    <m/>
    <m/>
    <n v="112"/>
    <n v="112"/>
  </r>
  <r>
    <m/>
    <m/>
    <x v="1275"/>
    <x v="1763"/>
    <n v="112"/>
    <n v="112"/>
    <m/>
    <m/>
    <n v="112"/>
    <n v="112"/>
  </r>
  <r>
    <m/>
    <m/>
    <x v="1276"/>
    <x v="1764"/>
    <n v="66"/>
    <n v="66"/>
    <n v="1"/>
    <n v="1"/>
    <n v="67"/>
    <n v="67"/>
  </r>
  <r>
    <m/>
    <m/>
    <x v="1277"/>
    <x v="1765"/>
    <n v="231"/>
    <n v="231"/>
    <n v="5"/>
    <n v="5"/>
    <n v="236"/>
    <n v="236"/>
  </r>
  <r>
    <m/>
    <m/>
    <x v="1278"/>
    <x v="1766"/>
    <n v="363"/>
    <n v="363"/>
    <n v="16"/>
    <n v="16"/>
    <n v="379"/>
    <n v="379"/>
  </r>
  <r>
    <m/>
    <m/>
    <x v="1279"/>
    <x v="1767"/>
    <n v="611"/>
    <n v="611"/>
    <n v="26"/>
    <n v="26"/>
    <n v="637"/>
    <n v="637"/>
  </r>
  <r>
    <m/>
    <m/>
    <x v="1280"/>
    <x v="1768"/>
    <n v="4460"/>
    <n v="4460"/>
    <n v="2932"/>
    <n v="2932"/>
    <n v="7392"/>
    <n v="7392"/>
  </r>
  <r>
    <m/>
    <m/>
    <x v="1281"/>
    <x v="1769"/>
    <n v="1258"/>
    <n v="1258"/>
    <m/>
    <m/>
    <n v="1258"/>
    <n v="1258"/>
  </r>
  <r>
    <m/>
    <m/>
    <x v="1271"/>
    <x v="1770"/>
    <m/>
    <m/>
    <m/>
    <m/>
    <n v="0"/>
    <n v="0"/>
  </r>
  <r>
    <m/>
    <m/>
    <x v="1282"/>
    <x v="1771"/>
    <n v="765"/>
    <n v="765"/>
    <n v="1213"/>
    <n v="1213"/>
    <n v="1978"/>
    <n v="1978"/>
  </r>
  <r>
    <m/>
    <m/>
    <x v="1283"/>
    <x v="1772"/>
    <n v="36"/>
    <n v="36"/>
    <n v="25"/>
    <n v="25"/>
    <n v="61"/>
    <n v="61"/>
  </r>
  <r>
    <m/>
    <m/>
    <x v="1284"/>
    <x v="1773"/>
    <n v="4297"/>
    <n v="4297"/>
    <n v="2976"/>
    <n v="2976"/>
    <n v="7273"/>
    <n v="7273"/>
  </r>
  <r>
    <m/>
    <m/>
    <x v="1285"/>
    <x v="1774"/>
    <n v="1751"/>
    <n v="1751"/>
    <n v="2442"/>
    <n v="2442"/>
    <n v="4193"/>
    <n v="4193"/>
  </r>
  <r>
    <m/>
    <m/>
    <x v="1286"/>
    <x v="1775"/>
    <n v="325"/>
    <n v="325"/>
    <n v="340"/>
    <n v="340"/>
    <n v="665"/>
    <n v="665"/>
  </r>
  <r>
    <m/>
    <m/>
    <x v="1287"/>
    <x v="1776"/>
    <n v="328"/>
    <n v="328"/>
    <n v="340"/>
    <n v="340"/>
    <n v="668"/>
    <n v="668"/>
  </r>
  <r>
    <m/>
    <m/>
    <x v="1288"/>
    <x v="1777"/>
    <n v="5"/>
    <n v="200"/>
    <n v="15"/>
    <n v="600"/>
    <n v="20"/>
    <n v="800"/>
  </r>
  <r>
    <m/>
    <m/>
    <x v="1289"/>
    <x v="0"/>
    <m/>
    <m/>
    <m/>
    <m/>
    <n v="0"/>
    <n v="0"/>
  </r>
  <r>
    <m/>
    <m/>
    <x v="0"/>
    <x v="0"/>
    <m/>
    <m/>
    <m/>
    <m/>
    <n v="0"/>
    <n v="0"/>
  </r>
  <r>
    <m/>
    <s v="A3. Анализе урина укупно"/>
    <x v="0"/>
    <x v="0"/>
    <n v="15453"/>
    <n v="15453"/>
    <n v="9204"/>
    <n v="9204"/>
    <n v="24657"/>
    <n v="24657"/>
  </r>
  <r>
    <m/>
    <m/>
    <x v="1290"/>
    <x v="1778"/>
    <n v="7331"/>
    <n v="7331"/>
    <n v="4376"/>
    <n v="4376"/>
    <n v="11707"/>
    <n v="11707"/>
  </r>
  <r>
    <m/>
    <m/>
    <x v="1291"/>
    <x v="1779"/>
    <n v="52"/>
    <n v="52"/>
    <n v="41"/>
    <n v="41"/>
    <n v="93"/>
    <n v="93"/>
  </r>
  <r>
    <m/>
    <m/>
    <x v="1292"/>
    <x v="1780"/>
    <n v="357"/>
    <n v="357"/>
    <n v="203"/>
    <n v="203"/>
    <n v="560"/>
    <n v="560"/>
  </r>
  <r>
    <m/>
    <m/>
    <x v="1293"/>
    <x v="1781"/>
    <n v="357"/>
    <n v="357"/>
    <n v="215"/>
    <n v="215"/>
    <n v="572"/>
    <n v="572"/>
  </r>
  <r>
    <m/>
    <m/>
    <x v="1294"/>
    <x v="1782"/>
    <n v="60"/>
    <n v="60"/>
    <n v="44"/>
    <n v="44"/>
    <n v="104"/>
    <n v="104"/>
  </r>
  <r>
    <m/>
    <m/>
    <x v="1295"/>
    <x v="1783"/>
    <n v="7291"/>
    <n v="7291"/>
    <n v="4323"/>
    <n v="4323"/>
    <n v="11614"/>
    <n v="11614"/>
  </r>
  <r>
    <m/>
    <m/>
    <x v="1296"/>
    <x v="1784"/>
    <m/>
    <m/>
    <m/>
    <m/>
    <n v="0"/>
    <n v="0"/>
  </r>
  <r>
    <m/>
    <m/>
    <x v="1297"/>
    <x v="1785"/>
    <n v="5"/>
    <n v="5"/>
    <n v="2"/>
    <n v="2"/>
    <n v="7"/>
    <n v="7"/>
  </r>
  <r>
    <m/>
    <s v="Број пацијената"/>
    <x v="0"/>
    <x v="0"/>
    <n v="4050"/>
    <n v="4050"/>
    <n v="1630"/>
    <n v="1630"/>
    <n v="5680"/>
    <n v="5680"/>
  </r>
  <r>
    <m/>
    <s v="Број прегледаних узорака"/>
    <x v="0"/>
    <x v="0"/>
    <n v="17084"/>
    <n v="17084"/>
    <n v="5397"/>
    <n v="5397"/>
    <n v="22481"/>
    <n v="22481"/>
  </r>
  <r>
    <m/>
    <s v="Б. Микробиолошке и паразитолошке анализе укупно"/>
    <x v="0"/>
    <x v="0"/>
    <n v="47880"/>
    <n v="47880"/>
    <n v="17174"/>
    <n v="17176"/>
    <n v="65054"/>
    <n v="65056"/>
  </r>
  <r>
    <m/>
    <m/>
    <x v="1184"/>
    <x v="1672"/>
    <n v="8007"/>
    <n v="8007"/>
    <n v="2687"/>
    <n v="2687"/>
    <n v="10694"/>
    <n v="10694"/>
  </r>
  <r>
    <m/>
    <m/>
    <x v="1136"/>
    <x v="1621"/>
    <n v="8506"/>
    <n v="8506"/>
    <n v="2982"/>
    <n v="2982"/>
    <n v="11488"/>
    <n v="11488"/>
  </r>
  <r>
    <m/>
    <m/>
    <x v="1298"/>
    <x v="1786"/>
    <m/>
    <m/>
    <m/>
    <m/>
    <n v="0"/>
    <n v="0"/>
  </r>
  <r>
    <m/>
    <m/>
    <x v="1299"/>
    <x v="1787"/>
    <m/>
    <m/>
    <m/>
    <m/>
    <n v="0"/>
    <n v="0"/>
  </r>
  <r>
    <m/>
    <m/>
    <x v="1300"/>
    <x v="1788"/>
    <n v="396"/>
    <n v="396"/>
    <n v="20"/>
    <n v="20"/>
    <n v="416"/>
    <n v="416"/>
  </r>
  <r>
    <m/>
    <m/>
    <x v="1301"/>
    <x v="1789"/>
    <n v="32"/>
    <n v="32"/>
    <n v="1"/>
    <n v="1"/>
    <n v="33"/>
    <n v="33"/>
  </r>
  <r>
    <m/>
    <m/>
    <x v="1302"/>
    <x v="1790"/>
    <n v="246"/>
    <n v="246"/>
    <n v="157"/>
    <n v="157"/>
    <n v="403"/>
    <n v="403"/>
  </r>
  <r>
    <m/>
    <m/>
    <x v="1303"/>
    <x v="1791"/>
    <n v="1269"/>
    <n v="1269"/>
    <n v="263"/>
    <n v="263"/>
    <n v="1532"/>
    <n v="1532"/>
  </r>
  <r>
    <m/>
    <m/>
    <x v="1304"/>
    <x v="1792"/>
    <n v="791"/>
    <n v="791"/>
    <n v="66"/>
    <n v="66"/>
    <n v="857"/>
    <n v="857"/>
  </r>
  <r>
    <m/>
    <m/>
    <x v="1305"/>
    <x v="1793"/>
    <n v="8"/>
    <n v="8"/>
    <n v="1"/>
    <n v="1"/>
    <n v="9"/>
    <n v="9"/>
  </r>
  <r>
    <m/>
    <m/>
    <x v="1306"/>
    <x v="1794"/>
    <n v="260"/>
    <n v="260"/>
    <n v="347"/>
    <n v="347"/>
    <n v="607"/>
    <n v="607"/>
  </r>
  <r>
    <m/>
    <m/>
    <x v="1307"/>
    <x v="1795"/>
    <n v="2"/>
    <n v="2"/>
    <n v="1"/>
    <n v="1"/>
    <n v="3"/>
    <n v="3"/>
  </r>
  <r>
    <m/>
    <m/>
    <x v="1308"/>
    <x v="1796"/>
    <n v="213"/>
    <n v="213"/>
    <n v="147"/>
    <n v="147"/>
    <n v="360"/>
    <n v="360"/>
  </r>
  <r>
    <m/>
    <m/>
    <x v="1309"/>
    <x v="1797"/>
    <m/>
    <m/>
    <n v="1"/>
    <n v="1"/>
    <n v="1"/>
    <n v="1"/>
  </r>
  <r>
    <m/>
    <m/>
    <x v="1310"/>
    <x v="1798"/>
    <n v="67"/>
    <n v="67"/>
    <n v="24"/>
    <n v="24"/>
    <n v="91"/>
    <n v="91"/>
  </r>
  <r>
    <m/>
    <m/>
    <x v="1311"/>
    <x v="1799"/>
    <n v="66"/>
    <n v="66"/>
    <n v="7"/>
    <n v="7"/>
    <n v="73"/>
    <n v="73"/>
  </r>
  <r>
    <m/>
    <m/>
    <x v="1312"/>
    <x v="1800"/>
    <n v="467"/>
    <n v="467"/>
    <n v="118"/>
    <n v="118"/>
    <n v="585"/>
    <n v="585"/>
  </r>
  <r>
    <m/>
    <m/>
    <x v="1313"/>
    <x v="1801"/>
    <m/>
    <m/>
    <n v="1"/>
    <n v="1"/>
    <n v="1"/>
    <n v="1"/>
  </r>
  <r>
    <m/>
    <m/>
    <x v="1314"/>
    <x v="1802"/>
    <n v="3562"/>
    <n v="3562"/>
    <n v="1159"/>
    <n v="1159"/>
    <n v="4721"/>
    <n v="4721"/>
  </r>
  <r>
    <m/>
    <m/>
    <x v="1315"/>
    <x v="1803"/>
    <n v="1"/>
    <n v="1"/>
    <n v="1"/>
    <n v="1"/>
    <n v="2"/>
    <n v="2"/>
  </r>
  <r>
    <m/>
    <m/>
    <x v="1316"/>
    <x v="1804"/>
    <n v="207"/>
    <n v="207"/>
    <n v="87"/>
    <n v="87"/>
    <n v="294"/>
    <n v="294"/>
  </r>
  <r>
    <m/>
    <m/>
    <x v="1317"/>
    <x v="1805"/>
    <n v="73"/>
    <n v="73"/>
    <n v="128"/>
    <n v="128"/>
    <n v="201"/>
    <n v="201"/>
  </r>
  <r>
    <m/>
    <m/>
    <x v="1318"/>
    <x v="1806"/>
    <n v="2"/>
    <n v="2"/>
    <n v="159"/>
    <n v="159"/>
    <n v="161"/>
    <n v="161"/>
  </r>
  <r>
    <m/>
    <m/>
    <x v="1319"/>
    <x v="1807"/>
    <n v="150"/>
    <n v="150"/>
    <n v="142"/>
    <n v="142"/>
    <n v="292"/>
    <n v="292"/>
  </r>
  <r>
    <m/>
    <m/>
    <x v="1320"/>
    <x v="1808"/>
    <n v="1392"/>
    <n v="1392"/>
    <n v="579"/>
    <n v="579"/>
    <n v="1971"/>
    <n v="1971"/>
  </r>
  <r>
    <m/>
    <m/>
    <x v="1321"/>
    <x v="1809"/>
    <n v="791"/>
    <n v="791"/>
    <n v="87"/>
    <n v="87"/>
    <n v="878"/>
    <n v="878"/>
  </r>
  <r>
    <m/>
    <m/>
    <x v="1322"/>
    <x v="1810"/>
    <n v="2536"/>
    <n v="2536"/>
    <n v="990"/>
    <n v="990"/>
    <n v="3526"/>
    <n v="3526"/>
  </r>
  <r>
    <m/>
    <m/>
    <x v="1323"/>
    <x v="1811"/>
    <m/>
    <m/>
    <n v="1"/>
    <n v="1"/>
    <n v="1"/>
    <n v="1"/>
  </r>
  <r>
    <m/>
    <m/>
    <x v="1324"/>
    <x v="1812"/>
    <m/>
    <m/>
    <m/>
    <m/>
    <n v="0"/>
    <n v="0"/>
  </r>
  <r>
    <m/>
    <m/>
    <x v="1325"/>
    <x v="1813"/>
    <m/>
    <m/>
    <n v="1"/>
    <n v="1"/>
    <n v="1"/>
    <n v="1"/>
  </r>
  <r>
    <m/>
    <m/>
    <x v="383"/>
    <x v="496"/>
    <n v="2372"/>
    <n v="2372"/>
    <n v="733"/>
    <n v="733"/>
    <n v="3105"/>
    <n v="3105"/>
  </r>
  <r>
    <m/>
    <m/>
    <x v="122"/>
    <x v="122"/>
    <n v="8349"/>
    <n v="8349"/>
    <n v="2689"/>
    <n v="2689"/>
    <n v="11038"/>
    <n v="11038"/>
  </r>
  <r>
    <m/>
    <m/>
    <x v="1326"/>
    <x v="1814"/>
    <n v="458"/>
    <n v="458"/>
    <n v="73"/>
    <n v="73"/>
    <n v="531"/>
    <n v="531"/>
  </r>
  <r>
    <m/>
    <m/>
    <x v="1327"/>
    <x v="1815"/>
    <n v="5"/>
    <n v="5"/>
    <n v="1"/>
    <n v="1"/>
    <n v="6"/>
    <n v="6"/>
  </r>
  <r>
    <m/>
    <m/>
    <x v="1328"/>
    <x v="1816"/>
    <m/>
    <m/>
    <m/>
    <m/>
    <n v="0"/>
    <n v="0"/>
  </r>
  <r>
    <m/>
    <m/>
    <x v="1329"/>
    <x v="1817"/>
    <n v="36"/>
    <n v="36"/>
    <n v="5"/>
    <n v="5"/>
    <n v="41"/>
    <n v="41"/>
  </r>
  <r>
    <m/>
    <m/>
    <x v="1330"/>
    <x v="1818"/>
    <n v="451"/>
    <n v="451"/>
    <n v="75"/>
    <n v="75"/>
    <n v="526"/>
    <n v="526"/>
  </r>
  <r>
    <m/>
    <m/>
    <x v="1331"/>
    <x v="1819"/>
    <n v="805"/>
    <n v="805"/>
    <n v="241"/>
    <n v="241"/>
    <n v="1046"/>
    <n v="1046"/>
  </r>
  <r>
    <m/>
    <m/>
    <x v="1332"/>
    <x v="1820"/>
    <n v="422"/>
    <n v="422"/>
    <n v="94"/>
    <n v="94"/>
    <n v="516"/>
    <n v="516"/>
  </r>
  <r>
    <m/>
    <m/>
    <x v="1333"/>
    <x v="1821"/>
    <n v="2681"/>
    <n v="2681"/>
    <n v="933"/>
    <n v="933"/>
    <n v="3614"/>
    <n v="3614"/>
  </r>
  <r>
    <m/>
    <m/>
    <x v="1334"/>
    <x v="1822"/>
    <m/>
    <m/>
    <m/>
    <m/>
    <n v="0"/>
    <n v="0"/>
  </r>
  <r>
    <m/>
    <m/>
    <x v="1335"/>
    <x v="1823"/>
    <m/>
    <m/>
    <m/>
    <m/>
    <n v="0"/>
    <n v="0"/>
  </r>
  <r>
    <m/>
    <m/>
    <x v="1336"/>
    <x v="1824"/>
    <m/>
    <m/>
    <m/>
    <m/>
    <n v="0"/>
    <n v="0"/>
  </r>
  <r>
    <m/>
    <m/>
    <x v="1337"/>
    <x v="1825"/>
    <m/>
    <m/>
    <m/>
    <m/>
    <n v="0"/>
    <n v="0"/>
  </r>
  <r>
    <m/>
    <m/>
    <x v="1338"/>
    <x v="1826"/>
    <n v="371"/>
    <n v="371"/>
    <n v="249"/>
    <n v="249"/>
    <n v="620"/>
    <n v="620"/>
  </r>
  <r>
    <m/>
    <m/>
    <x v="1339"/>
    <x v="1827"/>
    <n v="12"/>
    <n v="12"/>
    <n v="4"/>
    <n v="4"/>
    <n v="16"/>
    <n v="16"/>
  </r>
  <r>
    <m/>
    <m/>
    <x v="973"/>
    <x v="1828"/>
    <n v="506"/>
    <n v="506"/>
    <n v="10"/>
    <n v="10"/>
    <n v="516"/>
    <n v="516"/>
  </r>
  <r>
    <m/>
    <m/>
    <x v="1150"/>
    <x v="1635"/>
    <n v="142"/>
    <n v="142"/>
    <n v="124"/>
    <n v="124"/>
    <n v="266"/>
    <n v="266"/>
  </r>
  <r>
    <m/>
    <m/>
    <x v="1151"/>
    <x v="1636"/>
    <n v="347"/>
    <n v="347"/>
    <n v="275"/>
    <n v="275"/>
    <n v="622"/>
    <n v="622"/>
  </r>
  <r>
    <m/>
    <m/>
    <x v="1153"/>
    <x v="1638"/>
    <n v="471"/>
    <n v="471"/>
    <n v="274"/>
    <n v="274"/>
    <n v="745"/>
    <n v="745"/>
  </r>
  <r>
    <m/>
    <m/>
    <x v="1154"/>
    <x v="1639"/>
    <n v="501"/>
    <n v="501"/>
    <n v="316"/>
    <n v="316"/>
    <n v="817"/>
    <n v="817"/>
  </r>
  <r>
    <m/>
    <m/>
    <x v="1156"/>
    <x v="1641"/>
    <n v="25"/>
    <n v="25"/>
    <m/>
    <m/>
    <n v="25"/>
    <n v="25"/>
  </r>
  <r>
    <m/>
    <m/>
    <x v="212"/>
    <x v="1829"/>
    <n v="6"/>
    <n v="6"/>
    <n v="1"/>
    <n v="1"/>
    <n v="7"/>
    <n v="7"/>
  </r>
  <r>
    <m/>
    <m/>
    <x v="1340"/>
    <x v="1830"/>
    <n v="61"/>
    <n v="61"/>
    <n v="2"/>
    <n v="2"/>
    <n v="63"/>
    <n v="63"/>
  </r>
  <r>
    <m/>
    <m/>
    <x v="1341"/>
    <x v="1831"/>
    <n v="69"/>
    <n v="69"/>
    <n v="1"/>
    <n v="1"/>
    <n v="70"/>
    <n v="70"/>
  </r>
  <r>
    <m/>
    <m/>
    <x v="1342"/>
    <x v="1832"/>
    <n v="53"/>
    <n v="53"/>
    <n v="10"/>
    <n v="10"/>
    <n v="63"/>
    <n v="63"/>
  </r>
  <r>
    <m/>
    <m/>
    <x v="213"/>
    <x v="1833"/>
    <n v="344"/>
    <n v="344"/>
    <n v="424"/>
    <n v="424"/>
    <n v="768"/>
    <n v="768"/>
  </r>
  <r>
    <m/>
    <m/>
    <x v="214"/>
    <x v="1834"/>
    <n v="345"/>
    <n v="345"/>
    <n v="426"/>
    <n v="426"/>
    <n v="771"/>
    <n v="771"/>
  </r>
  <r>
    <m/>
    <m/>
    <x v="1343"/>
    <x v="1835"/>
    <n v="3"/>
    <n v="3"/>
    <n v="56"/>
    <n v="56"/>
    <n v="59"/>
    <n v="59"/>
  </r>
  <r>
    <m/>
    <m/>
    <x v="19"/>
    <x v="1836"/>
    <n v="1"/>
    <n v="1"/>
    <n v="1"/>
    <n v="1"/>
    <n v="2"/>
    <n v="2"/>
  </r>
  <r>
    <m/>
    <m/>
    <x v="1344"/>
    <x v="1837"/>
    <m/>
    <m/>
    <m/>
    <n v="2"/>
    <n v="0"/>
    <n v="2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n v="0"/>
    <n v="0"/>
  </r>
  <r>
    <m/>
    <s v="Број прегледаних узорака"/>
    <x v="0"/>
    <x v="0"/>
    <m/>
    <m/>
    <m/>
    <m/>
    <n v="0"/>
    <n v="0"/>
  </r>
  <r>
    <m/>
    <s v="В. Патохистолошке анализе укупно"/>
    <x v="0"/>
    <x v="0"/>
    <n v="0"/>
    <n v="0"/>
    <n v="0"/>
    <n v="0"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n v="0"/>
    <n v="0"/>
  </r>
  <r>
    <m/>
    <s v="Број прегледаних узорака"/>
    <x v="0"/>
    <x v="0"/>
    <m/>
    <m/>
    <m/>
    <m/>
    <n v="0"/>
    <n v="0"/>
  </r>
  <r>
    <m/>
    <s v="В1 АНАЛИЗЕ ОРГАНИЗОВАНОГ СКРИНИНГА  РАКА*"/>
    <x v="0"/>
    <x v="0"/>
    <m/>
    <m/>
    <m/>
    <m/>
    <n v="0"/>
    <n v="0"/>
  </r>
  <r>
    <m/>
    <m/>
    <x v="1345"/>
    <x v="1838"/>
    <m/>
    <m/>
    <m/>
    <m/>
    <n v="0"/>
    <n v="0"/>
  </r>
  <r>
    <m/>
    <m/>
    <x v="1346"/>
    <x v="1839"/>
    <m/>
    <m/>
    <m/>
    <m/>
    <n v="0"/>
    <n v="0"/>
  </r>
  <r>
    <m/>
    <m/>
    <x v="1347"/>
    <x v="1840"/>
    <m/>
    <m/>
    <m/>
    <m/>
    <n v="0"/>
    <n v="0"/>
  </r>
  <r>
    <m/>
    <m/>
    <x v="1348"/>
    <x v="1841"/>
    <m/>
    <m/>
    <m/>
    <m/>
    <n v="0"/>
    <n v="0"/>
  </r>
  <r>
    <m/>
    <m/>
    <x v="1349"/>
    <x v="1842"/>
    <m/>
    <m/>
    <m/>
    <m/>
    <n v="0"/>
    <n v="0"/>
  </r>
  <r>
    <m/>
    <s v="Број пацијената"/>
    <x v="0"/>
    <x v="0"/>
    <m/>
    <m/>
    <m/>
    <m/>
    <n v="0"/>
    <n v="0"/>
  </r>
  <r>
    <m/>
    <s v="Број прегледаних узорака"/>
    <x v="0"/>
    <x v="0"/>
    <m/>
    <m/>
    <m/>
    <m/>
    <n v="0"/>
    <n v="0"/>
  </r>
  <r>
    <m/>
    <s v="Г. ЦИТОЛОШКА ЛАБОРАТОРИЈА-АНАЛИЗЕ ОРГАНИЗОВАНОГ СКРИНИНГА  РАКА  ГРЛИЋА МАТЕРИЦЕ**"/>
    <x v="0"/>
    <x v="0"/>
    <m/>
    <m/>
    <m/>
    <m/>
    <n v="0"/>
    <n v="0"/>
  </r>
  <r>
    <m/>
    <m/>
    <x v="1350"/>
    <x v="1843"/>
    <m/>
    <m/>
    <m/>
    <m/>
    <n v="0"/>
    <n v="0"/>
  </r>
  <r>
    <m/>
    <m/>
    <x v="1351"/>
    <x v="1844"/>
    <m/>
    <m/>
    <m/>
    <m/>
    <n v="0"/>
    <n v="0"/>
  </r>
  <r>
    <m/>
    <m/>
    <x v="1352"/>
    <x v="1845"/>
    <m/>
    <m/>
    <m/>
    <m/>
    <n v="0"/>
    <n v="0"/>
  </r>
  <r>
    <m/>
    <s v="Број пацијената"/>
    <x v="0"/>
    <x v="0"/>
    <m/>
    <m/>
    <m/>
    <m/>
    <n v="0"/>
    <n v="0"/>
  </r>
  <r>
    <m/>
    <s v="Број прегледаних узорака"/>
    <x v="0"/>
    <x v="0"/>
    <m/>
    <m/>
    <m/>
    <m/>
    <n v="0"/>
    <n v="0"/>
  </r>
  <r>
    <m/>
    <s v="Д. ЦИТОГЕНЕТСКА ЛАБОРАТОРИЈА АНАЛИЗЕ УКУПНО"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n v="0"/>
    <n v="0"/>
  </r>
  <r>
    <m/>
    <s v="Број прегледаних узорака"/>
    <x v="0"/>
    <x v="0"/>
    <m/>
    <m/>
    <m/>
    <m/>
    <n v="0"/>
    <n v="0"/>
  </r>
  <r>
    <m/>
    <s v="Ђ.   ОСТАЛЕ ЛАБОРАТОРИЈЕ ____________________   (навести које)"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-УКУПНО"/>
    <x v="0"/>
    <x v="0"/>
    <n v="4050"/>
    <n v="4050"/>
    <n v="1630"/>
    <n v="1630"/>
    <n v="5680"/>
    <n v="5680"/>
  </r>
  <r>
    <m/>
    <s v="БРОЈ ПРЕГЛЕДАНИХ УЗОРАКА-УКУПНО"/>
    <x v="0"/>
    <x v="0"/>
    <n v="17084"/>
    <n v="17084"/>
    <n v="5397"/>
    <n v="5397"/>
    <n v="22481"/>
    <n v="22481"/>
  </r>
  <r>
    <m/>
    <s v="ЛАБОРАТОРИЈСКЕ АНАЛИЗЕ -УКУПНО"/>
    <x v="0"/>
    <x v="0"/>
    <n v="446332"/>
    <n v="446527"/>
    <n v="257184"/>
    <n v="257771"/>
    <n v="703516"/>
    <n v="704298"/>
  </r>
  <r>
    <m/>
    <m/>
    <x v="0"/>
    <x v="0"/>
    <m/>
    <m/>
    <m/>
    <m/>
    <m/>
    <m/>
  </r>
  <r>
    <m/>
    <m/>
    <x v="0"/>
    <x v="0"/>
    <m/>
    <m/>
    <m/>
    <m/>
    <m/>
    <m/>
  </r>
  <r>
    <s v="Служба радиодијагностике и одсек за цт"/>
    <m/>
    <x v="0"/>
    <x v="0"/>
    <m/>
    <m/>
    <m/>
    <m/>
    <m/>
    <m/>
  </r>
  <r>
    <m/>
    <s v="Рендген дијагностика  ( 6 апарата и 3 смене)"/>
    <x v="0"/>
    <x v="0"/>
    <m/>
    <m/>
    <m/>
    <m/>
    <m/>
    <m/>
  </r>
  <r>
    <m/>
    <s v="Број прегледаних пацијената"/>
    <x v="0"/>
    <x v="0"/>
    <n v="18475"/>
    <n v="18475"/>
    <n v="2126"/>
    <n v="2126"/>
    <n v="20601"/>
    <n v="20601"/>
  </r>
  <r>
    <m/>
    <s v="Укупан број услуга"/>
    <x v="0"/>
    <x v="0"/>
    <n v="34151"/>
    <n v="34151"/>
    <n v="2935"/>
    <n v="2935"/>
    <n v="37086"/>
    <n v="37086"/>
  </r>
  <r>
    <m/>
    <m/>
    <x v="1353"/>
    <x v="1846"/>
    <m/>
    <m/>
    <n v="8"/>
    <n v="8"/>
    <n v="8"/>
    <n v="8"/>
  </r>
  <r>
    <m/>
    <m/>
    <x v="1354"/>
    <x v="1847"/>
    <m/>
    <m/>
    <n v="3"/>
    <n v="3"/>
    <n v="3"/>
    <n v="3"/>
  </r>
  <r>
    <m/>
    <m/>
    <x v="1355"/>
    <x v="1848"/>
    <m/>
    <m/>
    <n v="5"/>
    <n v="5"/>
    <n v="5"/>
    <n v="5"/>
  </r>
  <r>
    <m/>
    <m/>
    <x v="1356"/>
    <x v="1849"/>
    <m/>
    <m/>
    <n v="19"/>
    <n v="19"/>
    <n v="19"/>
    <n v="19"/>
  </r>
  <r>
    <m/>
    <m/>
    <x v="1357"/>
    <x v="1299"/>
    <m/>
    <m/>
    <n v="8"/>
    <n v="8"/>
    <n v="8"/>
    <n v="8"/>
  </r>
  <r>
    <m/>
    <m/>
    <x v="1358"/>
    <x v="1850"/>
    <m/>
    <m/>
    <n v="9"/>
    <n v="9"/>
    <n v="9"/>
    <n v="9"/>
  </r>
  <r>
    <m/>
    <m/>
    <x v="1359"/>
    <x v="1851"/>
    <m/>
    <m/>
    <n v="35"/>
    <n v="35"/>
    <n v="35"/>
    <n v="35"/>
  </r>
  <r>
    <m/>
    <m/>
    <x v="1360"/>
    <x v="1852"/>
    <n v="1"/>
    <n v="1"/>
    <n v="82"/>
    <n v="82"/>
    <n v="83"/>
    <n v="83"/>
  </r>
  <r>
    <m/>
    <m/>
    <x v="1361"/>
    <x v="1853"/>
    <m/>
    <m/>
    <n v="19"/>
    <n v="19"/>
    <n v="19"/>
    <n v="19"/>
  </r>
  <r>
    <m/>
    <m/>
    <x v="1362"/>
    <x v="1854"/>
    <m/>
    <m/>
    <n v="17"/>
    <n v="17"/>
    <n v="17"/>
    <n v="17"/>
  </r>
  <r>
    <m/>
    <m/>
    <x v="1363"/>
    <x v="1855"/>
    <m/>
    <m/>
    <n v="3"/>
    <n v="3"/>
    <n v="3"/>
    <n v="3"/>
  </r>
  <r>
    <m/>
    <m/>
    <x v="1364"/>
    <x v="1856"/>
    <m/>
    <m/>
    <n v="30"/>
    <n v="30"/>
    <n v="30"/>
    <n v="30"/>
  </r>
  <r>
    <m/>
    <m/>
    <x v="1365"/>
    <x v="1857"/>
    <m/>
    <m/>
    <n v="128"/>
    <n v="128"/>
    <n v="128"/>
    <n v="128"/>
  </r>
  <r>
    <m/>
    <m/>
    <x v="1366"/>
    <x v="1858"/>
    <m/>
    <m/>
    <n v="83"/>
    <n v="83"/>
    <n v="83"/>
    <n v="83"/>
  </r>
  <r>
    <m/>
    <m/>
    <x v="1367"/>
    <x v="1859"/>
    <m/>
    <m/>
    <n v="2"/>
    <n v="2"/>
    <n v="2"/>
    <n v="2"/>
  </r>
  <r>
    <m/>
    <m/>
    <x v="1368"/>
    <x v="1860"/>
    <m/>
    <m/>
    <n v="22"/>
    <n v="22"/>
    <n v="22"/>
    <n v="22"/>
  </r>
  <r>
    <m/>
    <m/>
    <x v="1369"/>
    <x v="1861"/>
    <m/>
    <m/>
    <n v="3"/>
    <n v="3"/>
    <n v="3"/>
    <n v="3"/>
  </r>
  <r>
    <m/>
    <m/>
    <x v="1370"/>
    <x v="1862"/>
    <m/>
    <m/>
    <n v="4"/>
    <n v="4"/>
    <n v="4"/>
    <n v="4"/>
  </r>
  <r>
    <m/>
    <m/>
    <x v="1371"/>
    <x v="1863"/>
    <m/>
    <m/>
    <n v="4"/>
    <n v="4"/>
    <n v="4"/>
    <n v="4"/>
  </r>
  <r>
    <m/>
    <m/>
    <x v="1372"/>
    <x v="1864"/>
    <m/>
    <m/>
    <m/>
    <m/>
    <n v="0"/>
    <n v="0"/>
  </r>
  <r>
    <m/>
    <m/>
    <x v="1373"/>
    <x v="1865"/>
    <m/>
    <m/>
    <n v="51"/>
    <n v="51"/>
    <n v="51"/>
    <n v="51"/>
  </r>
  <r>
    <m/>
    <m/>
    <x v="1374"/>
    <x v="1866"/>
    <m/>
    <m/>
    <n v="8"/>
    <n v="8"/>
    <n v="8"/>
    <n v="8"/>
  </r>
  <r>
    <m/>
    <m/>
    <x v="1375"/>
    <x v="1867"/>
    <m/>
    <m/>
    <n v="39"/>
    <n v="39"/>
    <n v="39"/>
    <n v="39"/>
  </r>
  <r>
    <m/>
    <m/>
    <x v="660"/>
    <x v="861"/>
    <m/>
    <m/>
    <n v="2117"/>
    <n v="2117"/>
    <n v="2117"/>
    <n v="2117"/>
  </r>
  <r>
    <m/>
    <m/>
    <x v="1376"/>
    <x v="1868"/>
    <m/>
    <m/>
    <m/>
    <m/>
    <n v="0"/>
    <n v="0"/>
  </r>
  <r>
    <m/>
    <m/>
    <x v="1377"/>
    <x v="1869"/>
    <m/>
    <m/>
    <n v="1"/>
    <n v="1"/>
    <n v="1"/>
    <n v="1"/>
  </r>
  <r>
    <m/>
    <m/>
    <x v="1378"/>
    <x v="1870"/>
    <m/>
    <m/>
    <n v="1"/>
    <n v="1"/>
    <n v="1"/>
    <n v="1"/>
  </r>
  <r>
    <m/>
    <m/>
    <x v="1379"/>
    <x v="1871"/>
    <m/>
    <m/>
    <n v="31"/>
    <n v="31"/>
    <n v="31"/>
    <n v="31"/>
  </r>
  <r>
    <m/>
    <m/>
    <x v="1380"/>
    <x v="1872"/>
    <m/>
    <m/>
    <n v="11"/>
    <n v="11"/>
    <n v="11"/>
    <n v="11"/>
  </r>
  <r>
    <m/>
    <m/>
    <x v="1381"/>
    <x v="1873"/>
    <m/>
    <m/>
    <m/>
    <m/>
    <n v="0"/>
    <n v="0"/>
  </r>
  <r>
    <m/>
    <m/>
    <x v="1081"/>
    <x v="1524"/>
    <m/>
    <m/>
    <m/>
    <m/>
    <n v="0"/>
    <n v="0"/>
  </r>
  <r>
    <m/>
    <m/>
    <x v="1095"/>
    <x v="1874"/>
    <m/>
    <m/>
    <m/>
    <m/>
    <n v="0"/>
    <n v="0"/>
  </r>
  <r>
    <m/>
    <m/>
    <x v="1382"/>
    <x v="1875"/>
    <m/>
    <m/>
    <m/>
    <m/>
    <n v="0"/>
    <n v="0"/>
  </r>
  <r>
    <m/>
    <m/>
    <x v="661"/>
    <x v="862"/>
    <m/>
    <m/>
    <n v="173"/>
    <n v="173"/>
    <n v="173"/>
    <n v="173"/>
  </r>
  <r>
    <m/>
    <m/>
    <x v="1383"/>
    <x v="1876"/>
    <m/>
    <m/>
    <m/>
    <m/>
    <n v="0"/>
    <n v="0"/>
  </r>
  <r>
    <m/>
    <m/>
    <x v="1384"/>
    <x v="1877"/>
    <m/>
    <m/>
    <m/>
    <m/>
    <n v="0"/>
    <n v="0"/>
  </r>
  <r>
    <m/>
    <m/>
    <x v="1385"/>
    <x v="1878"/>
    <m/>
    <m/>
    <m/>
    <m/>
    <n v="0"/>
    <n v="0"/>
  </r>
  <r>
    <m/>
    <m/>
    <x v="1386"/>
    <x v="1879"/>
    <m/>
    <m/>
    <m/>
    <m/>
    <n v="0"/>
    <n v="0"/>
  </r>
  <r>
    <m/>
    <m/>
    <x v="1387"/>
    <x v="1880"/>
    <m/>
    <m/>
    <m/>
    <m/>
    <n v="0"/>
    <n v="0"/>
  </r>
  <r>
    <m/>
    <m/>
    <x v="1388"/>
    <x v="1881"/>
    <m/>
    <m/>
    <n v="4"/>
    <n v="4"/>
    <n v="4"/>
    <n v="4"/>
  </r>
  <r>
    <m/>
    <m/>
    <x v="131"/>
    <x v="134"/>
    <m/>
    <m/>
    <n v="4"/>
    <n v="4"/>
    <n v="4"/>
    <n v="4"/>
  </r>
  <r>
    <m/>
    <m/>
    <x v="1389"/>
    <x v="1882"/>
    <m/>
    <m/>
    <n v="2"/>
    <n v="2"/>
    <n v="2"/>
    <n v="2"/>
  </r>
  <r>
    <m/>
    <m/>
    <x v="1390"/>
    <x v="1883"/>
    <m/>
    <m/>
    <m/>
    <m/>
    <n v="0"/>
    <n v="0"/>
  </r>
  <r>
    <m/>
    <m/>
    <x v="1391"/>
    <x v="1884"/>
    <m/>
    <m/>
    <m/>
    <m/>
    <n v="0"/>
    <n v="0"/>
  </r>
  <r>
    <m/>
    <m/>
    <x v="1392"/>
    <x v="1885"/>
    <m/>
    <m/>
    <m/>
    <m/>
    <n v="0"/>
    <n v="0"/>
  </r>
  <r>
    <m/>
    <m/>
    <x v="1393"/>
    <x v="1886"/>
    <m/>
    <m/>
    <n v="1"/>
    <n v="1"/>
    <n v="1"/>
    <n v="1"/>
  </r>
  <r>
    <m/>
    <m/>
    <x v="1394"/>
    <x v="862"/>
    <m/>
    <m/>
    <m/>
    <m/>
    <n v="0"/>
    <n v="0"/>
  </r>
  <r>
    <m/>
    <m/>
    <x v="1395"/>
    <x v="1887"/>
    <n v="107"/>
    <n v="107"/>
    <m/>
    <m/>
    <n v="107"/>
    <n v="107"/>
  </r>
  <r>
    <m/>
    <m/>
    <x v="1396"/>
    <x v="1888"/>
    <n v="69"/>
    <n v="69"/>
    <m/>
    <m/>
    <n v="69"/>
    <n v="69"/>
  </r>
  <r>
    <m/>
    <m/>
    <x v="1397"/>
    <x v="1889"/>
    <n v="192"/>
    <n v="192"/>
    <m/>
    <m/>
    <n v="192"/>
    <n v="192"/>
  </r>
  <r>
    <m/>
    <m/>
    <x v="1398"/>
    <x v="1890"/>
    <n v="336"/>
    <n v="336"/>
    <m/>
    <m/>
    <n v="336"/>
    <n v="336"/>
  </r>
  <r>
    <m/>
    <m/>
    <x v="1399"/>
    <x v="1891"/>
    <n v="10"/>
    <n v="10"/>
    <m/>
    <m/>
    <n v="10"/>
    <n v="10"/>
  </r>
  <r>
    <m/>
    <m/>
    <x v="1400"/>
    <x v="1892"/>
    <n v="565"/>
    <n v="565"/>
    <m/>
    <m/>
    <n v="565"/>
    <n v="565"/>
  </r>
  <r>
    <m/>
    <m/>
    <x v="1401"/>
    <x v="1893"/>
    <n v="98"/>
    <n v="98"/>
    <m/>
    <m/>
    <n v="98"/>
    <n v="98"/>
  </r>
  <r>
    <m/>
    <m/>
    <x v="1402"/>
    <x v="1894"/>
    <n v="207"/>
    <n v="207"/>
    <m/>
    <m/>
    <n v="207"/>
    <n v="207"/>
  </r>
  <r>
    <m/>
    <m/>
    <x v="1403"/>
    <x v="1895"/>
    <n v="247"/>
    <n v="247"/>
    <m/>
    <m/>
    <n v="247"/>
    <n v="247"/>
  </r>
  <r>
    <m/>
    <m/>
    <x v="1404"/>
    <x v="1896"/>
    <n v="17"/>
    <n v="17"/>
    <m/>
    <m/>
    <n v="17"/>
    <n v="17"/>
  </r>
  <r>
    <m/>
    <m/>
    <x v="1405"/>
    <x v="1897"/>
    <n v="321"/>
    <n v="321"/>
    <m/>
    <m/>
    <n v="321"/>
    <n v="321"/>
  </r>
  <r>
    <m/>
    <m/>
    <x v="1406"/>
    <x v="1898"/>
    <n v="41"/>
    <n v="41"/>
    <m/>
    <m/>
    <n v="41"/>
    <n v="41"/>
  </r>
  <r>
    <m/>
    <m/>
    <x v="1407"/>
    <x v="1899"/>
    <n v="655"/>
    <n v="655"/>
    <m/>
    <m/>
    <n v="655"/>
    <n v="655"/>
  </r>
  <r>
    <m/>
    <m/>
    <x v="1408"/>
    <x v="1900"/>
    <n v="285"/>
    <n v="285"/>
    <m/>
    <m/>
    <n v="285"/>
    <n v="285"/>
  </r>
  <r>
    <m/>
    <m/>
    <x v="1409"/>
    <x v="1901"/>
    <n v="40"/>
    <n v="40"/>
    <m/>
    <m/>
    <n v="40"/>
    <n v="40"/>
  </r>
  <r>
    <m/>
    <m/>
    <x v="1410"/>
    <x v="1902"/>
    <n v="5"/>
    <n v="5"/>
    <m/>
    <m/>
    <n v="5"/>
    <n v="5"/>
  </r>
  <r>
    <m/>
    <m/>
    <x v="1411"/>
    <x v="1903"/>
    <m/>
    <m/>
    <m/>
    <m/>
    <n v="0"/>
    <n v="0"/>
  </r>
  <r>
    <m/>
    <m/>
    <x v="1412"/>
    <x v="1904"/>
    <n v="740"/>
    <n v="740"/>
    <m/>
    <m/>
    <n v="740"/>
    <n v="740"/>
  </r>
  <r>
    <m/>
    <m/>
    <x v="1413"/>
    <x v="1905"/>
    <n v="176"/>
    <n v="176"/>
    <m/>
    <m/>
    <n v="176"/>
    <n v="176"/>
  </r>
  <r>
    <m/>
    <m/>
    <x v="1414"/>
    <x v="1906"/>
    <n v="1014"/>
    <n v="1014"/>
    <m/>
    <m/>
    <n v="1014"/>
    <n v="1014"/>
  </r>
  <r>
    <m/>
    <m/>
    <x v="1415"/>
    <x v="1907"/>
    <n v="6054"/>
    <n v="6054"/>
    <n v="6"/>
    <n v="6"/>
    <n v="6060"/>
    <n v="6060"/>
  </r>
  <r>
    <m/>
    <m/>
    <x v="1416"/>
    <x v="1908"/>
    <n v="517"/>
    <n v="517"/>
    <m/>
    <m/>
    <n v="517"/>
    <n v="517"/>
  </r>
  <r>
    <m/>
    <m/>
    <x v="1417"/>
    <x v="1909"/>
    <n v="104"/>
    <n v="104"/>
    <m/>
    <m/>
    <n v="104"/>
    <n v="104"/>
  </r>
  <r>
    <m/>
    <m/>
    <x v="1418"/>
    <x v="1910"/>
    <n v="1041"/>
    <n v="1041"/>
    <m/>
    <m/>
    <n v="1041"/>
    <n v="1041"/>
  </r>
  <r>
    <m/>
    <m/>
    <x v="1419"/>
    <x v="1911"/>
    <n v="10"/>
    <n v="10"/>
    <m/>
    <m/>
    <n v="10"/>
    <n v="10"/>
  </r>
  <r>
    <m/>
    <m/>
    <x v="1420"/>
    <x v="1912"/>
    <m/>
    <m/>
    <m/>
    <m/>
    <n v="0"/>
    <n v="0"/>
  </r>
  <r>
    <m/>
    <m/>
    <x v="1421"/>
    <x v="1913"/>
    <n v="1"/>
    <n v="1"/>
    <m/>
    <m/>
    <n v="1"/>
    <n v="1"/>
  </r>
  <r>
    <m/>
    <m/>
    <x v="1422"/>
    <x v="1846"/>
    <n v="181"/>
    <n v="181"/>
    <m/>
    <m/>
    <n v="181"/>
    <n v="181"/>
  </r>
  <r>
    <m/>
    <m/>
    <x v="1423"/>
    <x v="1847"/>
    <n v="304"/>
    <n v="304"/>
    <m/>
    <m/>
    <n v="304"/>
    <n v="304"/>
  </r>
  <r>
    <m/>
    <m/>
    <x v="1424"/>
    <x v="1848"/>
    <n v="249"/>
    <n v="249"/>
    <m/>
    <m/>
    <n v="249"/>
    <n v="249"/>
  </r>
  <r>
    <m/>
    <m/>
    <x v="1425"/>
    <x v="1849"/>
    <n v="713"/>
    <n v="713"/>
    <m/>
    <m/>
    <n v="713"/>
    <n v="713"/>
  </r>
  <r>
    <m/>
    <m/>
    <x v="970"/>
    <x v="1299"/>
    <n v="894"/>
    <n v="894"/>
    <m/>
    <m/>
    <n v="894"/>
    <n v="894"/>
  </r>
  <r>
    <m/>
    <m/>
    <x v="1426"/>
    <x v="1850"/>
    <n v="35"/>
    <n v="35"/>
    <m/>
    <m/>
    <n v="35"/>
    <n v="35"/>
  </r>
  <r>
    <m/>
    <m/>
    <x v="1427"/>
    <x v="1914"/>
    <n v="1158"/>
    <n v="1158"/>
    <m/>
    <m/>
    <n v="1158"/>
    <n v="1158"/>
  </r>
  <r>
    <m/>
    <m/>
    <x v="1428"/>
    <x v="1852"/>
    <n v="368"/>
    <n v="368"/>
    <m/>
    <m/>
    <n v="368"/>
    <n v="368"/>
  </r>
  <r>
    <m/>
    <m/>
    <x v="1429"/>
    <x v="1853"/>
    <n v="699"/>
    <n v="699"/>
    <m/>
    <m/>
    <n v="699"/>
    <n v="699"/>
  </r>
  <r>
    <m/>
    <m/>
    <x v="1430"/>
    <x v="1854"/>
    <n v="633"/>
    <n v="633"/>
    <m/>
    <m/>
    <n v="633"/>
    <n v="633"/>
  </r>
  <r>
    <m/>
    <m/>
    <x v="1431"/>
    <x v="1855"/>
    <n v="48"/>
    <n v="48"/>
    <m/>
    <m/>
    <n v="48"/>
    <n v="48"/>
  </r>
  <r>
    <m/>
    <m/>
    <x v="1432"/>
    <x v="1856"/>
    <n v="751"/>
    <n v="751"/>
    <m/>
    <m/>
    <n v="751"/>
    <n v="751"/>
  </r>
  <r>
    <m/>
    <m/>
    <x v="1433"/>
    <x v="1857"/>
    <n v="81"/>
    <n v="81"/>
    <m/>
    <m/>
    <n v="81"/>
    <n v="81"/>
  </r>
  <r>
    <m/>
    <m/>
    <x v="1434"/>
    <x v="1858"/>
    <n v="1138"/>
    <n v="1138"/>
    <m/>
    <m/>
    <n v="1138"/>
    <n v="1138"/>
  </r>
  <r>
    <m/>
    <m/>
    <x v="1435"/>
    <x v="1859"/>
    <n v="366"/>
    <n v="366"/>
    <m/>
    <m/>
    <n v="366"/>
    <n v="366"/>
  </r>
  <r>
    <m/>
    <m/>
    <x v="1436"/>
    <x v="1860"/>
    <n v="91"/>
    <n v="91"/>
    <m/>
    <m/>
    <n v="91"/>
    <n v="91"/>
  </r>
  <r>
    <m/>
    <m/>
    <x v="1437"/>
    <x v="1861"/>
    <n v="9"/>
    <n v="9"/>
    <m/>
    <m/>
    <n v="9"/>
    <n v="9"/>
  </r>
  <r>
    <m/>
    <m/>
    <x v="1438"/>
    <x v="1862"/>
    <n v="22"/>
    <n v="22"/>
    <m/>
    <m/>
    <n v="22"/>
    <n v="22"/>
  </r>
  <r>
    <m/>
    <m/>
    <x v="1439"/>
    <x v="1863"/>
    <n v="94"/>
    <n v="94"/>
    <m/>
    <m/>
    <n v="94"/>
    <n v="94"/>
  </r>
  <r>
    <m/>
    <m/>
    <x v="1440"/>
    <x v="1915"/>
    <m/>
    <m/>
    <m/>
    <m/>
    <n v="0"/>
    <n v="0"/>
  </r>
  <r>
    <m/>
    <m/>
    <x v="1441"/>
    <x v="1916"/>
    <n v="2"/>
    <n v="2"/>
    <m/>
    <m/>
    <n v="2"/>
    <n v="2"/>
  </r>
  <r>
    <m/>
    <m/>
    <x v="1442"/>
    <x v="1917"/>
    <n v="837"/>
    <n v="837"/>
    <m/>
    <m/>
    <n v="837"/>
    <n v="837"/>
  </r>
  <r>
    <m/>
    <m/>
    <x v="1443"/>
    <x v="1918"/>
    <n v="238"/>
    <n v="238"/>
    <m/>
    <m/>
    <n v="238"/>
    <n v="238"/>
  </r>
  <r>
    <m/>
    <m/>
    <x v="1444"/>
    <x v="1919"/>
    <n v="1392"/>
    <n v="1392"/>
    <m/>
    <m/>
    <n v="1392"/>
    <n v="1392"/>
  </r>
  <r>
    <m/>
    <m/>
    <x v="971"/>
    <x v="1920"/>
    <n v="6490"/>
    <n v="6490"/>
    <n v="2"/>
    <n v="2"/>
    <n v="6492"/>
    <n v="6492"/>
  </r>
  <r>
    <m/>
    <m/>
    <x v="1445"/>
    <x v="1921"/>
    <m/>
    <m/>
    <m/>
    <m/>
    <n v="0"/>
    <n v="0"/>
  </r>
  <r>
    <m/>
    <m/>
    <x v="1446"/>
    <x v="1922"/>
    <n v="42"/>
    <n v="42"/>
    <m/>
    <m/>
    <n v="42"/>
    <n v="42"/>
  </r>
  <r>
    <m/>
    <m/>
    <x v="1447"/>
    <x v="1923"/>
    <n v="6"/>
    <n v="6"/>
    <m/>
    <m/>
    <n v="6"/>
    <n v="6"/>
  </r>
  <r>
    <m/>
    <m/>
    <x v="1448"/>
    <x v="1924"/>
    <n v="571"/>
    <n v="571"/>
    <m/>
    <m/>
    <n v="571"/>
    <n v="571"/>
  </r>
  <r>
    <m/>
    <m/>
    <x v="1449"/>
    <x v="1925"/>
    <n v="185"/>
    <n v="185"/>
    <m/>
    <m/>
    <n v="185"/>
    <n v="185"/>
  </r>
  <r>
    <m/>
    <m/>
    <x v="1394"/>
    <x v="862"/>
    <n v="1256"/>
    <n v="1256"/>
    <m/>
    <m/>
    <n v="1256"/>
    <n v="1256"/>
  </r>
  <r>
    <m/>
    <m/>
    <x v="1450"/>
    <x v="1926"/>
    <n v="12"/>
    <n v="12"/>
    <m/>
    <m/>
    <n v="12"/>
    <n v="12"/>
  </r>
  <r>
    <m/>
    <m/>
    <x v="1451"/>
    <x v="1927"/>
    <n v="78"/>
    <n v="78"/>
    <m/>
    <m/>
    <n v="78"/>
    <n v="78"/>
  </r>
  <r>
    <m/>
    <m/>
    <x v="1451"/>
    <x v="1928"/>
    <m/>
    <m/>
    <m/>
    <m/>
    <n v="0"/>
    <n v="0"/>
  </r>
  <r>
    <m/>
    <m/>
    <x v="1409"/>
    <x v="1929"/>
    <m/>
    <m/>
    <m/>
    <m/>
    <n v="0"/>
    <n v="0"/>
  </r>
  <r>
    <m/>
    <m/>
    <x v="1452"/>
    <x v="1930"/>
    <n v="11"/>
    <n v="11"/>
    <m/>
    <m/>
    <n v="11"/>
    <n v="11"/>
  </r>
  <r>
    <m/>
    <m/>
    <x v="1453"/>
    <x v="1931"/>
    <n v="40"/>
    <n v="40"/>
    <m/>
    <m/>
    <n v="40"/>
    <n v="40"/>
  </r>
  <r>
    <m/>
    <m/>
    <x v="1454"/>
    <x v="1932"/>
    <n v="35"/>
    <n v="35"/>
    <m/>
    <m/>
    <n v="35"/>
    <n v="35"/>
  </r>
  <r>
    <m/>
    <m/>
    <x v="1455"/>
    <x v="1913"/>
    <n v="8"/>
    <n v="8"/>
    <m/>
    <m/>
    <n v="8"/>
    <n v="8"/>
  </r>
  <r>
    <m/>
    <m/>
    <x v="1456"/>
    <x v="1928"/>
    <m/>
    <m/>
    <m/>
    <m/>
    <n v="0"/>
    <n v="0"/>
  </r>
  <r>
    <m/>
    <m/>
    <x v="1457"/>
    <x v="1933"/>
    <n v="2"/>
    <n v="2"/>
    <m/>
    <m/>
    <n v="2"/>
    <n v="2"/>
  </r>
  <r>
    <m/>
    <m/>
    <x v="1458"/>
    <x v="1934"/>
    <m/>
    <m/>
    <m/>
    <m/>
    <n v="0"/>
    <n v="0"/>
  </r>
  <r>
    <m/>
    <m/>
    <x v="1459"/>
    <x v="1912"/>
    <m/>
    <m/>
    <m/>
    <m/>
    <n v="0"/>
    <n v="0"/>
  </r>
  <r>
    <m/>
    <m/>
    <x v="1460"/>
    <x v="1935"/>
    <n v="3"/>
    <n v="3"/>
    <m/>
    <m/>
    <n v="3"/>
    <n v="3"/>
  </r>
  <r>
    <m/>
    <m/>
    <x v="1416"/>
    <x v="1936"/>
    <m/>
    <m/>
    <m/>
    <m/>
    <n v="0"/>
    <n v="0"/>
  </r>
  <r>
    <m/>
    <m/>
    <x v="1461"/>
    <x v="1937"/>
    <m/>
    <m/>
    <m/>
    <m/>
    <n v="0"/>
    <n v="0"/>
  </r>
  <r>
    <m/>
    <m/>
    <x v="1462"/>
    <x v="1938"/>
    <n v="1"/>
    <n v="1"/>
    <m/>
    <m/>
    <n v="1"/>
    <n v="1"/>
  </r>
  <r>
    <m/>
    <m/>
    <x v="1463"/>
    <x v="1524"/>
    <n v="1"/>
    <n v="1"/>
    <m/>
    <m/>
    <n v="1"/>
    <n v="1"/>
  </r>
  <r>
    <m/>
    <m/>
    <x v="1464"/>
    <x v="1939"/>
    <n v="1"/>
    <n v="1"/>
    <m/>
    <m/>
    <n v="1"/>
    <n v="1"/>
  </r>
  <r>
    <m/>
    <m/>
    <x v="1465"/>
    <x v="1940"/>
    <n v="553"/>
    <n v="553"/>
    <m/>
    <m/>
    <n v="553"/>
    <n v="553"/>
  </r>
  <r>
    <m/>
    <m/>
    <x v="1466"/>
    <x v="1941"/>
    <n v="543"/>
    <n v="543"/>
    <m/>
    <m/>
    <n v="543"/>
    <n v="543"/>
  </r>
  <r>
    <m/>
    <m/>
    <x v="1388"/>
    <x v="1940"/>
    <m/>
    <m/>
    <m/>
    <m/>
    <n v="0"/>
    <n v="0"/>
  </r>
  <r>
    <m/>
    <m/>
    <x v="1467"/>
    <x v="1942"/>
    <n v="1"/>
    <n v="1"/>
    <m/>
    <m/>
    <n v="1"/>
    <n v="1"/>
  </r>
  <r>
    <m/>
    <m/>
    <x v="1468"/>
    <x v="1943"/>
    <n v="1"/>
    <n v="1"/>
    <m/>
    <m/>
    <n v="1"/>
    <n v="1"/>
  </r>
  <r>
    <m/>
    <m/>
    <x v="1469"/>
    <x v="1874"/>
    <n v="2"/>
    <n v="2"/>
    <m/>
    <m/>
    <n v="2"/>
    <n v="2"/>
  </r>
  <r>
    <m/>
    <m/>
    <x v="1470"/>
    <x v="1926"/>
    <n v="1"/>
    <n v="1"/>
    <m/>
    <m/>
    <n v="1"/>
    <n v="1"/>
  </r>
  <r>
    <m/>
    <m/>
    <x v="1471"/>
    <x v="1886"/>
    <n v="1"/>
    <n v="1"/>
    <m/>
    <m/>
    <n v="1"/>
    <n v="1"/>
  </r>
  <r>
    <m/>
    <m/>
    <x v="295"/>
    <x v="1944"/>
    <n v="1148"/>
    <n v="1148"/>
    <m/>
    <m/>
    <n v="1148"/>
    <n v="1148"/>
  </r>
  <r>
    <m/>
    <m/>
    <x v="1472"/>
    <x v="1875"/>
    <n v="2"/>
    <n v="2"/>
    <m/>
    <m/>
    <n v="2"/>
    <n v="2"/>
  </r>
  <r>
    <m/>
    <m/>
    <x v="1385"/>
    <x v="1878"/>
    <n v="1"/>
    <n v="1"/>
    <m/>
    <m/>
    <n v="1"/>
    <n v="1"/>
  </r>
  <r>
    <m/>
    <s v="ИНТЕРВЕНТНА РАДИОЛОГИЈА"/>
    <x v="0"/>
    <x v="0"/>
    <m/>
    <m/>
    <m/>
    <m/>
    <m/>
    <m/>
  </r>
  <r>
    <m/>
    <s v="Број пацијената"/>
    <x v="0"/>
    <x v="0"/>
    <n v="509"/>
    <n v="509"/>
    <n v="147"/>
    <n v="147"/>
    <n v="656"/>
    <n v="656"/>
  </r>
  <r>
    <m/>
    <s v="Укупно услуга"/>
    <x v="0"/>
    <x v="0"/>
    <n v="702"/>
    <n v="702"/>
    <n v="224"/>
    <n v="224"/>
    <n v="926"/>
    <n v="926"/>
  </r>
  <r>
    <m/>
    <m/>
    <x v="1473"/>
    <x v="1945"/>
    <n v="68"/>
    <n v="68"/>
    <n v="40"/>
    <n v="40"/>
    <n v="108"/>
    <n v="108"/>
  </r>
  <r>
    <m/>
    <m/>
    <x v="1474"/>
    <x v="1946"/>
    <n v="1"/>
    <n v="1"/>
    <m/>
    <m/>
    <n v="1"/>
    <n v="1"/>
  </r>
  <r>
    <m/>
    <m/>
    <x v="107"/>
    <x v="105"/>
    <n v="3"/>
    <n v="3"/>
    <m/>
    <m/>
    <n v="3"/>
    <n v="3"/>
  </r>
  <r>
    <m/>
    <m/>
    <x v="1475"/>
    <x v="1947"/>
    <m/>
    <m/>
    <m/>
    <m/>
    <n v="0"/>
    <n v="0"/>
  </r>
  <r>
    <m/>
    <m/>
    <x v="404"/>
    <x v="1948"/>
    <m/>
    <m/>
    <m/>
    <m/>
    <n v="0"/>
    <n v="0"/>
  </r>
  <r>
    <m/>
    <m/>
    <x v="1090"/>
    <x v="1949"/>
    <n v="17"/>
    <n v="17"/>
    <n v="24"/>
    <n v="24"/>
    <n v="41"/>
    <n v="41"/>
  </r>
  <r>
    <m/>
    <m/>
    <x v="870"/>
    <x v="1950"/>
    <n v="101"/>
    <n v="101"/>
    <m/>
    <m/>
    <n v="101"/>
    <n v="101"/>
  </r>
  <r>
    <m/>
    <m/>
    <x v="330"/>
    <x v="415"/>
    <m/>
    <m/>
    <m/>
    <m/>
    <n v="0"/>
    <n v="0"/>
  </r>
  <r>
    <m/>
    <m/>
    <x v="124"/>
    <x v="1951"/>
    <m/>
    <m/>
    <m/>
    <m/>
    <n v="0"/>
    <n v="0"/>
  </r>
  <r>
    <m/>
    <m/>
    <x v="126"/>
    <x v="127"/>
    <n v="1"/>
    <n v="1"/>
    <m/>
    <m/>
    <n v="1"/>
    <n v="1"/>
  </r>
  <r>
    <m/>
    <m/>
    <x v="4"/>
    <x v="4"/>
    <n v="204"/>
    <n v="204"/>
    <n v="11"/>
    <n v="11"/>
    <n v="215"/>
    <n v="215"/>
  </r>
  <r>
    <m/>
    <m/>
    <x v="1476"/>
    <x v="1952"/>
    <n v="3"/>
    <n v="3"/>
    <m/>
    <m/>
    <n v="3"/>
    <n v="3"/>
  </r>
  <r>
    <m/>
    <m/>
    <x v="119"/>
    <x v="1953"/>
    <n v="221"/>
    <n v="221"/>
    <n v="99"/>
    <n v="99"/>
    <n v="320"/>
    <n v="320"/>
  </r>
  <r>
    <m/>
    <m/>
    <x v="997"/>
    <x v="499"/>
    <m/>
    <m/>
    <m/>
    <m/>
    <n v="0"/>
    <n v="0"/>
  </r>
  <r>
    <m/>
    <m/>
    <x v="1099"/>
    <x v="1585"/>
    <m/>
    <m/>
    <m/>
    <m/>
    <n v="0"/>
    <n v="0"/>
  </r>
  <r>
    <m/>
    <m/>
    <x v="1477"/>
    <x v="1954"/>
    <n v="7"/>
    <n v="7"/>
    <n v="10"/>
    <n v="10"/>
    <n v="17"/>
    <n v="17"/>
  </r>
  <r>
    <m/>
    <m/>
    <x v="494"/>
    <x v="656"/>
    <m/>
    <m/>
    <n v="2"/>
    <n v="2"/>
    <n v="2"/>
    <n v="2"/>
  </r>
  <r>
    <m/>
    <m/>
    <x v="1101"/>
    <x v="1588"/>
    <n v="1"/>
    <n v="1"/>
    <n v="1"/>
    <n v="1"/>
    <n v="2"/>
    <n v="2"/>
  </r>
  <r>
    <m/>
    <m/>
    <x v="321"/>
    <x v="1955"/>
    <m/>
    <m/>
    <n v="2"/>
    <n v="2"/>
    <n v="2"/>
    <n v="2"/>
  </r>
  <r>
    <m/>
    <m/>
    <x v="218"/>
    <x v="259"/>
    <m/>
    <m/>
    <m/>
    <m/>
    <n v="0"/>
    <n v="0"/>
  </r>
  <r>
    <m/>
    <m/>
    <x v="639"/>
    <x v="819"/>
    <n v="1"/>
    <n v="1"/>
    <n v="2"/>
    <n v="2"/>
    <n v="3"/>
    <n v="3"/>
  </r>
  <r>
    <m/>
    <m/>
    <x v="599"/>
    <x v="766"/>
    <m/>
    <m/>
    <m/>
    <m/>
    <n v="0"/>
    <n v="0"/>
  </r>
  <r>
    <m/>
    <m/>
    <x v="905"/>
    <x v="1956"/>
    <m/>
    <m/>
    <m/>
    <m/>
    <n v="0"/>
    <n v="0"/>
  </r>
  <r>
    <m/>
    <m/>
    <x v="1478"/>
    <x v="1957"/>
    <n v="3"/>
    <n v="3"/>
    <n v="12"/>
    <n v="12"/>
    <n v="15"/>
    <n v="15"/>
  </r>
  <r>
    <m/>
    <m/>
    <x v="869"/>
    <x v="1958"/>
    <n v="34"/>
    <n v="34"/>
    <n v="1"/>
    <n v="1"/>
    <n v="35"/>
    <n v="35"/>
  </r>
  <r>
    <m/>
    <m/>
    <x v="64"/>
    <x v="62"/>
    <m/>
    <m/>
    <m/>
    <m/>
    <n v="0"/>
    <n v="0"/>
  </r>
  <r>
    <m/>
    <m/>
    <x v="1479"/>
    <x v="1959"/>
    <m/>
    <m/>
    <m/>
    <m/>
    <n v="0"/>
    <n v="0"/>
  </r>
  <r>
    <m/>
    <m/>
    <x v="1094"/>
    <x v="1960"/>
    <m/>
    <m/>
    <n v="1"/>
    <n v="1"/>
    <n v="1"/>
    <n v="1"/>
  </r>
  <r>
    <m/>
    <m/>
    <x v="1480"/>
    <x v="1961"/>
    <m/>
    <m/>
    <m/>
    <m/>
    <n v="0"/>
    <n v="0"/>
  </r>
  <r>
    <m/>
    <m/>
    <x v="1481"/>
    <x v="1962"/>
    <m/>
    <m/>
    <m/>
    <m/>
    <n v="0"/>
    <n v="0"/>
  </r>
  <r>
    <m/>
    <m/>
    <x v="1482"/>
    <x v="1963"/>
    <m/>
    <m/>
    <m/>
    <m/>
    <n v="0"/>
    <n v="0"/>
  </r>
  <r>
    <m/>
    <m/>
    <x v="784"/>
    <x v="1055"/>
    <m/>
    <m/>
    <m/>
    <m/>
    <n v="0"/>
    <n v="0"/>
  </r>
  <r>
    <m/>
    <m/>
    <x v="656"/>
    <x v="1418"/>
    <m/>
    <m/>
    <m/>
    <m/>
    <n v="0"/>
    <n v="0"/>
  </r>
  <r>
    <m/>
    <m/>
    <x v="1473"/>
    <x v="1964"/>
    <m/>
    <m/>
    <m/>
    <m/>
    <n v="0"/>
    <n v="0"/>
  </r>
  <r>
    <m/>
    <m/>
    <x v="1483"/>
    <x v="1965"/>
    <m/>
    <m/>
    <n v="1"/>
    <n v="1"/>
    <n v="1"/>
    <n v="1"/>
  </r>
  <r>
    <m/>
    <m/>
    <x v="1484"/>
    <x v="1966"/>
    <n v="1"/>
    <n v="1"/>
    <m/>
    <m/>
    <n v="1"/>
    <n v="1"/>
  </r>
  <r>
    <m/>
    <m/>
    <x v="1485"/>
    <x v="1967"/>
    <m/>
    <m/>
    <m/>
    <m/>
    <n v="0"/>
    <n v="0"/>
  </r>
  <r>
    <m/>
    <m/>
    <x v="176"/>
    <x v="1968"/>
    <m/>
    <m/>
    <m/>
    <m/>
    <n v="0"/>
    <n v="0"/>
  </r>
  <r>
    <m/>
    <m/>
    <x v="5"/>
    <x v="541"/>
    <n v="2"/>
    <n v="2"/>
    <m/>
    <m/>
    <n v="2"/>
    <n v="2"/>
  </r>
  <r>
    <m/>
    <m/>
    <x v="1486"/>
    <x v="1969"/>
    <m/>
    <m/>
    <m/>
    <m/>
    <n v="0"/>
    <n v="0"/>
  </r>
  <r>
    <m/>
    <m/>
    <x v="313"/>
    <x v="393"/>
    <n v="16"/>
    <n v="16"/>
    <n v="2"/>
    <n v="2"/>
    <n v="18"/>
    <n v="18"/>
  </r>
  <r>
    <m/>
    <m/>
    <x v="1487"/>
    <x v="1970"/>
    <m/>
    <m/>
    <m/>
    <m/>
    <n v="0"/>
    <n v="0"/>
  </r>
  <r>
    <m/>
    <m/>
    <x v="1488"/>
    <x v="1971"/>
    <n v="1"/>
    <n v="1"/>
    <m/>
    <m/>
    <n v="1"/>
    <n v="1"/>
  </r>
  <r>
    <m/>
    <m/>
    <x v="139"/>
    <x v="1972"/>
    <m/>
    <m/>
    <m/>
    <m/>
    <n v="0"/>
    <n v="0"/>
  </r>
  <r>
    <m/>
    <m/>
    <x v="1489"/>
    <x v="1973"/>
    <m/>
    <m/>
    <m/>
    <m/>
    <n v="0"/>
    <n v="0"/>
  </r>
  <r>
    <m/>
    <m/>
    <x v="403"/>
    <x v="825"/>
    <n v="6"/>
    <n v="6"/>
    <n v="1"/>
    <n v="1"/>
    <n v="7"/>
    <n v="7"/>
  </r>
  <r>
    <m/>
    <m/>
    <x v="1490"/>
    <x v="1974"/>
    <m/>
    <m/>
    <m/>
    <m/>
    <n v="0"/>
    <n v="0"/>
  </r>
  <r>
    <m/>
    <m/>
    <x v="1105"/>
    <x v="1594"/>
    <n v="4"/>
    <n v="4"/>
    <n v="3"/>
    <n v="3"/>
    <n v="7"/>
    <n v="7"/>
  </r>
  <r>
    <m/>
    <m/>
    <x v="1491"/>
    <x v="1975"/>
    <m/>
    <m/>
    <m/>
    <m/>
    <n v="0"/>
    <n v="0"/>
  </r>
  <r>
    <m/>
    <m/>
    <x v="32"/>
    <x v="1976"/>
    <n v="1"/>
    <n v="1"/>
    <n v="1"/>
    <n v="1"/>
    <n v="2"/>
    <n v="2"/>
  </r>
  <r>
    <m/>
    <m/>
    <x v="1492"/>
    <x v="1977"/>
    <m/>
    <m/>
    <m/>
    <m/>
    <n v="0"/>
    <n v="0"/>
  </r>
  <r>
    <m/>
    <m/>
    <x v="160"/>
    <x v="1978"/>
    <m/>
    <m/>
    <m/>
    <m/>
    <n v="0"/>
    <n v="0"/>
  </r>
  <r>
    <m/>
    <m/>
    <x v="1493"/>
    <x v="1979"/>
    <m/>
    <m/>
    <m/>
    <m/>
    <n v="0"/>
    <n v="0"/>
  </r>
  <r>
    <m/>
    <m/>
    <x v="905"/>
    <x v="1187"/>
    <m/>
    <m/>
    <m/>
    <m/>
    <n v="0"/>
    <n v="0"/>
  </r>
  <r>
    <m/>
    <m/>
    <x v="172"/>
    <x v="404"/>
    <n v="1"/>
    <n v="1"/>
    <n v="7"/>
    <n v="7"/>
    <n v="8"/>
    <n v="8"/>
  </r>
  <r>
    <m/>
    <m/>
    <x v="1494"/>
    <x v="1980"/>
    <m/>
    <m/>
    <n v="1"/>
    <n v="1"/>
    <n v="1"/>
    <n v="1"/>
  </r>
  <r>
    <m/>
    <m/>
    <x v="1495"/>
    <x v="1981"/>
    <n v="1"/>
    <n v="1"/>
    <m/>
    <m/>
    <n v="1"/>
    <n v="1"/>
  </r>
  <r>
    <m/>
    <m/>
    <x v="1496"/>
    <x v="1982"/>
    <m/>
    <m/>
    <m/>
    <m/>
    <n v="0"/>
    <n v="0"/>
  </r>
  <r>
    <m/>
    <m/>
    <x v="1497"/>
    <x v="1983"/>
    <n v="3"/>
    <n v="3"/>
    <m/>
    <m/>
    <n v="3"/>
    <n v="3"/>
  </r>
  <r>
    <m/>
    <m/>
    <x v="1498"/>
    <x v="1984"/>
    <m/>
    <m/>
    <m/>
    <m/>
    <n v="0"/>
    <n v="0"/>
  </r>
  <r>
    <m/>
    <m/>
    <x v="68"/>
    <x v="66"/>
    <m/>
    <m/>
    <n v="1"/>
    <n v="1"/>
    <n v="1"/>
    <n v="1"/>
  </r>
  <r>
    <m/>
    <m/>
    <x v="1499"/>
    <x v="1985"/>
    <m/>
    <m/>
    <n v="1"/>
    <n v="1"/>
    <n v="1"/>
    <n v="1"/>
  </r>
  <r>
    <m/>
    <m/>
    <x v="1500"/>
    <x v="1986"/>
    <n v="1"/>
    <n v="1"/>
    <m/>
    <m/>
    <n v="1"/>
    <n v="1"/>
  </r>
  <r>
    <m/>
    <m/>
    <x v="1501"/>
    <x v="1987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лтразвучна дијагностика (8 апарата и 3 смене)"/>
    <x v="0"/>
    <x v="0"/>
    <m/>
    <m/>
    <m/>
    <m/>
    <m/>
    <m/>
  </r>
  <r>
    <m/>
    <s v="Број прегледаних пацијената"/>
    <x v="0"/>
    <x v="0"/>
    <n v="7291"/>
    <n v="4887"/>
    <n v="2645"/>
    <n v="1077"/>
    <n v="9936"/>
    <n v="5964"/>
  </r>
  <r>
    <m/>
    <s v="Укупан број услуга"/>
    <x v="0"/>
    <x v="0"/>
    <n v="11521"/>
    <n v="9366"/>
    <n v="3018"/>
    <n v="2682"/>
    <n v="14539"/>
    <n v="12048"/>
  </r>
  <r>
    <m/>
    <m/>
    <x v="373"/>
    <x v="478"/>
    <n v="272"/>
    <n v="272"/>
    <n v="64"/>
    <n v="64"/>
    <n v="336"/>
    <n v="336"/>
  </r>
  <r>
    <m/>
    <m/>
    <x v="299"/>
    <x v="349"/>
    <n v="604"/>
    <n v="594"/>
    <n v="68"/>
    <n v="66"/>
    <n v="672"/>
    <n v="660"/>
  </r>
  <r>
    <m/>
    <m/>
    <x v="300"/>
    <x v="350"/>
    <n v="3767"/>
    <n v="3765"/>
    <n v="1507"/>
    <n v="1208"/>
    <n v="5274"/>
    <n v="4973"/>
  </r>
  <r>
    <m/>
    <m/>
    <x v="374"/>
    <x v="479"/>
    <n v="143"/>
    <n v="8"/>
    <n v="34"/>
    <n v="1"/>
    <n v="177"/>
    <n v="9"/>
  </r>
  <r>
    <m/>
    <m/>
    <x v="1079"/>
    <x v="1522"/>
    <n v="45"/>
    <n v="3"/>
    <n v="3"/>
    <n v="3"/>
    <n v="48"/>
    <n v="6"/>
  </r>
  <r>
    <m/>
    <m/>
    <x v="630"/>
    <x v="1988"/>
    <n v="18"/>
    <n v="18"/>
    <n v="2"/>
    <n v="2"/>
    <n v="20"/>
    <n v="20"/>
  </r>
  <r>
    <m/>
    <m/>
    <x v="296"/>
    <x v="340"/>
    <n v="414"/>
    <n v="414"/>
    <n v="13"/>
    <n v="11"/>
    <n v="427"/>
    <n v="425"/>
  </r>
  <r>
    <m/>
    <m/>
    <x v="1080"/>
    <x v="1523"/>
    <n v="53"/>
    <n v="1"/>
    <n v="26"/>
    <n v="26"/>
    <n v="79"/>
    <n v="27"/>
  </r>
  <r>
    <m/>
    <m/>
    <x v="114"/>
    <x v="114"/>
    <n v="1915"/>
    <n v="2"/>
    <n v="541"/>
    <n v="541"/>
    <n v="2456"/>
    <n v="543"/>
  </r>
  <r>
    <m/>
    <m/>
    <x v="1502"/>
    <x v="1989"/>
    <n v="1"/>
    <n v="1"/>
    <n v="5"/>
    <n v="5"/>
    <n v="6"/>
    <n v="6"/>
  </r>
  <r>
    <m/>
    <m/>
    <x v="1503"/>
    <x v="1990"/>
    <m/>
    <m/>
    <m/>
    <m/>
    <n v="0"/>
    <n v="0"/>
  </r>
  <r>
    <m/>
    <m/>
    <x v="1504"/>
    <x v="1991"/>
    <n v="115"/>
    <n v="115"/>
    <n v="14"/>
    <n v="14"/>
    <n v="129"/>
    <n v="129"/>
  </r>
  <r>
    <m/>
    <m/>
    <x v="1505"/>
    <x v="1992"/>
    <n v="5"/>
    <n v="5"/>
    <n v="1"/>
    <n v="1"/>
    <n v="6"/>
    <n v="6"/>
  </r>
  <r>
    <m/>
    <m/>
    <x v="894"/>
    <x v="1993"/>
    <n v="31"/>
    <n v="31"/>
    <n v="1"/>
    <n v="1"/>
    <n v="32"/>
    <n v="32"/>
  </r>
  <r>
    <m/>
    <m/>
    <x v="871"/>
    <x v="1994"/>
    <n v="78"/>
    <n v="78"/>
    <n v="10"/>
    <n v="10"/>
    <n v="88"/>
    <n v="88"/>
  </r>
  <r>
    <m/>
    <m/>
    <x v="884"/>
    <x v="1995"/>
    <n v="41"/>
    <n v="41"/>
    <m/>
    <m/>
    <n v="41"/>
    <n v="41"/>
  </r>
  <r>
    <m/>
    <m/>
    <x v="877"/>
    <x v="1996"/>
    <n v="279"/>
    <n v="279"/>
    <n v="4"/>
    <n v="4"/>
    <n v="283"/>
    <n v="283"/>
  </r>
  <r>
    <m/>
    <m/>
    <x v="652"/>
    <x v="1997"/>
    <m/>
    <m/>
    <m/>
    <m/>
    <n v="0"/>
    <n v="0"/>
  </r>
  <r>
    <m/>
    <m/>
    <x v="893"/>
    <x v="1164"/>
    <n v="50"/>
    <n v="50"/>
    <m/>
    <m/>
    <n v="50"/>
    <n v="50"/>
  </r>
  <r>
    <m/>
    <m/>
    <x v="885"/>
    <x v="1154"/>
    <n v="250"/>
    <n v="250"/>
    <n v="3"/>
    <n v="3"/>
    <n v="253"/>
    <n v="253"/>
  </r>
  <r>
    <m/>
    <m/>
    <x v="385"/>
    <x v="1998"/>
    <n v="9"/>
    <n v="8"/>
    <n v="296"/>
    <n v="296"/>
    <n v="305"/>
    <n v="304"/>
  </r>
  <r>
    <m/>
    <m/>
    <x v="886"/>
    <x v="1999"/>
    <n v="83"/>
    <n v="83"/>
    <m/>
    <m/>
    <n v="83"/>
    <n v="83"/>
  </r>
  <r>
    <m/>
    <m/>
    <x v="129"/>
    <x v="2000"/>
    <m/>
    <m/>
    <n v="20"/>
    <n v="20"/>
    <n v="20"/>
    <n v="20"/>
  </r>
  <r>
    <m/>
    <m/>
    <x v="130"/>
    <x v="2001"/>
    <n v="3345"/>
    <n v="3345"/>
    <n v="405"/>
    <n v="405"/>
    <n v="3750"/>
    <n v="3750"/>
  </r>
  <r>
    <m/>
    <m/>
    <x v="885"/>
    <x v="2002"/>
    <m/>
    <m/>
    <m/>
    <m/>
    <n v="0"/>
    <n v="0"/>
  </r>
  <r>
    <m/>
    <m/>
    <x v="1506"/>
    <x v="2003"/>
    <n v="2"/>
    <n v="2"/>
    <m/>
    <m/>
    <n v="2"/>
    <n v="2"/>
  </r>
  <r>
    <m/>
    <m/>
    <x v="1504"/>
    <x v="2004"/>
    <m/>
    <m/>
    <m/>
    <m/>
    <n v="0"/>
    <n v="0"/>
  </r>
  <r>
    <m/>
    <m/>
    <x v="1507"/>
    <x v="2005"/>
    <m/>
    <m/>
    <m/>
    <m/>
    <n v="0"/>
    <n v="0"/>
  </r>
  <r>
    <m/>
    <m/>
    <x v="1502"/>
    <x v="2006"/>
    <m/>
    <m/>
    <m/>
    <m/>
    <n v="0"/>
    <n v="0"/>
  </r>
  <r>
    <m/>
    <m/>
    <x v="1508"/>
    <x v="2007"/>
    <m/>
    <m/>
    <m/>
    <m/>
    <n v="0"/>
    <n v="0"/>
  </r>
  <r>
    <m/>
    <m/>
    <x v="1509"/>
    <x v="2008"/>
    <n v="1"/>
    <n v="1"/>
    <m/>
    <m/>
    <n v="1"/>
    <n v="1"/>
  </r>
  <r>
    <m/>
    <m/>
    <x v="1510"/>
    <x v="2009"/>
    <m/>
    <m/>
    <n v="1"/>
    <n v="1"/>
    <n v="1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1511"/>
    <x v="0"/>
    <m/>
    <m/>
    <m/>
    <m/>
    <n v="0"/>
    <n v="0"/>
  </r>
  <r>
    <m/>
    <m/>
    <x v="296"/>
    <x v="2010"/>
    <m/>
    <m/>
    <m/>
    <m/>
    <n v="0"/>
    <n v="0"/>
  </r>
  <r>
    <m/>
    <s v="Доплер( 4 апарата и 2 смене)"/>
    <x v="0"/>
    <x v="0"/>
    <m/>
    <m/>
    <m/>
    <m/>
    <m/>
    <m/>
  </r>
  <r>
    <m/>
    <s v="Број прегледаних пацијената"/>
    <x v="0"/>
    <x v="0"/>
    <n v="1341"/>
    <n v="0"/>
    <n v="153"/>
    <n v="0"/>
    <n v="1494"/>
    <n v="0"/>
  </r>
  <r>
    <m/>
    <s v="Укупан број услуга"/>
    <x v="0"/>
    <x v="0"/>
    <n v="1461"/>
    <n v="0"/>
    <n v="158"/>
    <n v="0"/>
    <n v="1619"/>
    <n v="0"/>
  </r>
  <r>
    <m/>
    <m/>
    <x v="301"/>
    <x v="2011"/>
    <n v="1454"/>
    <m/>
    <n v="156"/>
    <m/>
    <n v="1610"/>
    <n v="0"/>
  </r>
  <r>
    <m/>
    <m/>
    <x v="631"/>
    <x v="2012"/>
    <m/>
    <m/>
    <m/>
    <m/>
    <n v="0"/>
    <n v="0"/>
  </r>
  <r>
    <m/>
    <m/>
    <x v="632"/>
    <x v="2013"/>
    <n v="5"/>
    <m/>
    <m/>
    <m/>
    <n v="5"/>
    <n v="0"/>
  </r>
  <r>
    <m/>
    <m/>
    <x v="633"/>
    <x v="2014"/>
    <n v="2"/>
    <m/>
    <n v="2"/>
    <m/>
    <n v="4"/>
    <n v="0"/>
  </r>
  <r>
    <m/>
    <m/>
    <x v="634"/>
    <x v="2015"/>
    <m/>
    <m/>
    <m/>
    <m/>
    <n v="0"/>
    <n v="0"/>
  </r>
  <r>
    <m/>
    <m/>
    <x v="635"/>
    <x v="2016"/>
    <m/>
    <m/>
    <m/>
    <m/>
    <n v="0"/>
    <n v="0"/>
  </r>
  <r>
    <m/>
    <m/>
    <x v="624"/>
    <x v="798"/>
    <m/>
    <m/>
    <m/>
    <m/>
    <n v="0"/>
    <n v="0"/>
  </r>
  <r>
    <m/>
    <m/>
    <x v="640"/>
    <x v="2015"/>
    <m/>
    <m/>
    <m/>
    <m/>
    <n v="0"/>
    <n v="0"/>
  </r>
  <r>
    <m/>
    <m/>
    <x v="641"/>
    <x v="2017"/>
    <m/>
    <m/>
    <m/>
    <m/>
    <n v="0"/>
    <n v="0"/>
  </r>
  <r>
    <m/>
    <m/>
    <x v="666"/>
    <x v="2018"/>
    <m/>
    <m/>
    <m/>
    <m/>
    <n v="0"/>
    <n v="0"/>
  </r>
  <r>
    <m/>
    <m/>
    <x v="1512"/>
    <x v="2019"/>
    <m/>
    <m/>
    <m/>
    <m/>
    <n v="0"/>
    <n v="0"/>
  </r>
  <r>
    <m/>
    <m/>
    <x v="652"/>
    <x v="1997"/>
    <m/>
    <m/>
    <m/>
    <m/>
    <n v="0"/>
    <n v="0"/>
  </r>
  <r>
    <m/>
    <m/>
    <x v="1513"/>
    <x v="2020"/>
    <m/>
    <m/>
    <m/>
    <m/>
    <n v="0"/>
    <n v="0"/>
  </r>
  <r>
    <m/>
    <s v="ЦТ Скенер (1 апарат и 3 смене)"/>
    <x v="0"/>
    <x v="0"/>
    <m/>
    <m/>
    <m/>
    <m/>
    <m/>
    <m/>
  </r>
  <r>
    <m/>
    <s v="Број прегледаних пацијената"/>
    <x v="0"/>
    <x v="0"/>
    <n v="6727"/>
    <n v="6727"/>
    <n v="1836"/>
    <n v="1836"/>
    <n v="8563"/>
    <n v="8563"/>
  </r>
  <r>
    <m/>
    <s v="Укупан број услуга"/>
    <x v="0"/>
    <x v="0"/>
    <n v="7765"/>
    <n v="7765"/>
    <n v="2056"/>
    <n v="2056"/>
    <n v="9821"/>
    <n v="9821"/>
  </r>
  <r>
    <m/>
    <m/>
    <x v="1514"/>
    <x v="2021"/>
    <n v="1679"/>
    <n v="1679"/>
    <n v="558"/>
    <n v="558"/>
    <n v="2237"/>
    <n v="2237"/>
  </r>
  <r>
    <m/>
    <m/>
    <x v="1515"/>
    <x v="2022"/>
    <n v="88"/>
    <n v="88"/>
    <n v="18"/>
    <n v="18"/>
    <n v="106"/>
    <n v="106"/>
  </r>
  <r>
    <m/>
    <m/>
    <x v="1516"/>
    <x v="2023"/>
    <m/>
    <m/>
    <n v="1"/>
    <n v="1"/>
    <n v="1"/>
    <n v="1"/>
  </r>
  <r>
    <m/>
    <m/>
    <x v="1517"/>
    <x v="2024"/>
    <n v="2"/>
    <n v="2"/>
    <m/>
    <m/>
    <n v="2"/>
    <n v="2"/>
  </r>
  <r>
    <m/>
    <m/>
    <x v="1518"/>
    <x v="2025"/>
    <n v="2"/>
    <n v="2"/>
    <m/>
    <m/>
    <n v="2"/>
    <n v="2"/>
  </r>
  <r>
    <m/>
    <m/>
    <x v="1519"/>
    <x v="2026"/>
    <n v="1"/>
    <n v="1"/>
    <m/>
    <m/>
    <n v="1"/>
    <n v="1"/>
  </r>
  <r>
    <m/>
    <m/>
    <x v="1520"/>
    <x v="2027"/>
    <n v="1"/>
    <n v="1"/>
    <m/>
    <m/>
    <n v="1"/>
    <n v="1"/>
  </r>
  <r>
    <m/>
    <m/>
    <x v="1521"/>
    <x v="2028"/>
    <m/>
    <m/>
    <m/>
    <m/>
    <n v="0"/>
    <n v="0"/>
  </r>
  <r>
    <m/>
    <m/>
    <x v="1522"/>
    <x v="2029"/>
    <n v="38"/>
    <n v="38"/>
    <n v="7"/>
    <n v="7"/>
    <n v="45"/>
    <n v="45"/>
  </r>
  <r>
    <m/>
    <m/>
    <x v="1523"/>
    <x v="2030"/>
    <m/>
    <m/>
    <m/>
    <m/>
    <n v="0"/>
    <n v="0"/>
  </r>
  <r>
    <m/>
    <m/>
    <x v="1524"/>
    <x v="2031"/>
    <n v="159"/>
    <n v="159"/>
    <n v="35"/>
    <n v="35"/>
    <n v="194"/>
    <n v="194"/>
  </r>
  <r>
    <m/>
    <m/>
    <x v="1525"/>
    <x v="2032"/>
    <n v="66"/>
    <n v="66"/>
    <n v="15"/>
    <n v="15"/>
    <n v="81"/>
    <n v="81"/>
  </r>
  <r>
    <m/>
    <m/>
    <x v="1526"/>
    <x v="2033"/>
    <m/>
    <m/>
    <m/>
    <m/>
    <n v="0"/>
    <n v="0"/>
  </r>
  <r>
    <m/>
    <m/>
    <x v="1527"/>
    <x v="2034"/>
    <m/>
    <m/>
    <m/>
    <m/>
    <n v="0"/>
    <n v="0"/>
  </r>
  <r>
    <m/>
    <m/>
    <x v="1528"/>
    <x v="2035"/>
    <n v="1648"/>
    <n v="1648"/>
    <n v="395"/>
    <n v="395"/>
    <n v="2043"/>
    <n v="2043"/>
  </r>
  <r>
    <m/>
    <m/>
    <x v="1529"/>
    <x v="2036"/>
    <n v="6"/>
    <n v="6"/>
    <m/>
    <m/>
    <n v="6"/>
    <n v="6"/>
  </r>
  <r>
    <m/>
    <m/>
    <x v="1530"/>
    <x v="2037"/>
    <m/>
    <m/>
    <m/>
    <m/>
    <n v="0"/>
    <n v="0"/>
  </r>
  <r>
    <m/>
    <m/>
    <x v="1531"/>
    <x v="2038"/>
    <n v="1364"/>
    <n v="1364"/>
    <n v="369"/>
    <n v="369"/>
    <n v="1733"/>
    <n v="1733"/>
  </r>
  <r>
    <m/>
    <m/>
    <x v="1532"/>
    <x v="2039"/>
    <m/>
    <m/>
    <m/>
    <m/>
    <n v="0"/>
    <n v="0"/>
  </r>
  <r>
    <m/>
    <m/>
    <x v="1533"/>
    <x v="2040"/>
    <n v="227"/>
    <n v="227"/>
    <n v="29"/>
    <n v="29"/>
    <n v="256"/>
    <n v="256"/>
  </r>
  <r>
    <m/>
    <m/>
    <x v="1534"/>
    <x v="2041"/>
    <m/>
    <m/>
    <m/>
    <m/>
    <n v="0"/>
    <n v="0"/>
  </r>
  <r>
    <m/>
    <m/>
    <x v="1535"/>
    <x v="2042"/>
    <n v="1325"/>
    <n v="1325"/>
    <n v="351"/>
    <n v="351"/>
    <n v="1676"/>
    <n v="1676"/>
  </r>
  <r>
    <m/>
    <m/>
    <x v="1536"/>
    <x v="2043"/>
    <m/>
    <m/>
    <m/>
    <m/>
    <n v="0"/>
    <n v="0"/>
  </r>
  <r>
    <m/>
    <m/>
    <x v="1537"/>
    <x v="2044"/>
    <n v="1"/>
    <n v="1"/>
    <m/>
    <m/>
    <n v="1"/>
    <n v="1"/>
  </r>
  <r>
    <m/>
    <m/>
    <x v="1538"/>
    <x v="2045"/>
    <m/>
    <m/>
    <m/>
    <m/>
    <n v="0"/>
    <n v="0"/>
  </r>
  <r>
    <m/>
    <m/>
    <x v="1539"/>
    <x v="2046"/>
    <m/>
    <m/>
    <m/>
    <m/>
    <n v="0"/>
    <n v="0"/>
  </r>
  <r>
    <m/>
    <m/>
    <x v="1540"/>
    <x v="2047"/>
    <m/>
    <m/>
    <m/>
    <m/>
    <n v="0"/>
    <n v="0"/>
  </r>
  <r>
    <m/>
    <m/>
    <x v="1541"/>
    <x v="2048"/>
    <m/>
    <m/>
    <m/>
    <m/>
    <n v="0"/>
    <n v="0"/>
  </r>
  <r>
    <m/>
    <m/>
    <x v="1542"/>
    <x v="2049"/>
    <m/>
    <m/>
    <m/>
    <m/>
    <n v="0"/>
    <n v="0"/>
  </r>
  <r>
    <m/>
    <m/>
    <x v="1543"/>
    <x v="2050"/>
    <m/>
    <m/>
    <m/>
    <m/>
    <n v="0"/>
    <n v="0"/>
  </r>
  <r>
    <m/>
    <m/>
    <x v="1544"/>
    <x v="2051"/>
    <m/>
    <m/>
    <m/>
    <m/>
    <n v="0"/>
    <n v="0"/>
  </r>
  <r>
    <m/>
    <m/>
    <x v="1545"/>
    <x v="2052"/>
    <n v="1"/>
    <n v="1"/>
    <m/>
    <m/>
    <n v="1"/>
    <n v="1"/>
  </r>
  <r>
    <m/>
    <m/>
    <x v="1546"/>
    <x v="2053"/>
    <m/>
    <m/>
    <n v="3"/>
    <n v="3"/>
    <n v="3"/>
    <n v="3"/>
  </r>
  <r>
    <m/>
    <m/>
    <x v="1547"/>
    <x v="2054"/>
    <n v="97"/>
    <n v="97"/>
    <n v="6"/>
    <n v="6"/>
    <n v="103"/>
    <n v="103"/>
  </r>
  <r>
    <m/>
    <m/>
    <x v="1548"/>
    <x v="2055"/>
    <n v="65"/>
    <n v="65"/>
    <n v="9"/>
    <n v="9"/>
    <n v="74"/>
    <n v="74"/>
  </r>
  <r>
    <m/>
    <m/>
    <x v="1549"/>
    <x v="2056"/>
    <n v="103"/>
    <n v="103"/>
    <n v="15"/>
    <n v="15"/>
    <n v="118"/>
    <n v="118"/>
  </r>
  <r>
    <m/>
    <m/>
    <x v="1550"/>
    <x v="2057"/>
    <n v="6"/>
    <n v="6"/>
    <n v="1"/>
    <n v="1"/>
    <n v="7"/>
    <n v="7"/>
  </r>
  <r>
    <m/>
    <m/>
    <x v="1551"/>
    <x v="2058"/>
    <n v="196"/>
    <n v="196"/>
    <n v="7"/>
    <n v="7"/>
    <n v="203"/>
    <n v="203"/>
  </r>
  <r>
    <m/>
    <m/>
    <x v="1552"/>
    <x v="2059"/>
    <n v="61"/>
    <n v="61"/>
    <n v="6"/>
    <n v="6"/>
    <n v="67"/>
    <n v="67"/>
  </r>
  <r>
    <m/>
    <m/>
    <x v="1553"/>
    <x v="2060"/>
    <n v="44"/>
    <n v="44"/>
    <n v="10"/>
    <n v="10"/>
    <n v="54"/>
    <n v="54"/>
  </r>
  <r>
    <m/>
    <m/>
    <x v="1554"/>
    <x v="2061"/>
    <m/>
    <m/>
    <m/>
    <m/>
    <n v="0"/>
    <n v="0"/>
  </r>
  <r>
    <m/>
    <m/>
    <x v="1555"/>
    <x v="2062"/>
    <n v="49"/>
    <n v="49"/>
    <n v="8"/>
    <n v="8"/>
    <n v="57"/>
    <n v="57"/>
  </r>
  <r>
    <m/>
    <m/>
    <x v="1556"/>
    <x v="2063"/>
    <n v="304"/>
    <n v="304"/>
    <n v="177"/>
    <n v="177"/>
    <n v="481"/>
    <n v="481"/>
  </r>
  <r>
    <m/>
    <m/>
    <x v="1557"/>
    <x v="2064"/>
    <m/>
    <m/>
    <m/>
    <m/>
    <n v="0"/>
    <n v="0"/>
  </r>
  <r>
    <m/>
    <m/>
    <x v="1558"/>
    <x v="2065"/>
    <m/>
    <m/>
    <m/>
    <m/>
    <n v="0"/>
    <n v="0"/>
  </r>
  <r>
    <m/>
    <m/>
    <x v="1559"/>
    <x v="2066"/>
    <n v="13"/>
    <n v="13"/>
    <n v="2"/>
    <n v="2"/>
    <n v="15"/>
    <n v="15"/>
  </r>
  <r>
    <m/>
    <m/>
    <x v="1560"/>
    <x v="2067"/>
    <m/>
    <m/>
    <m/>
    <m/>
    <n v="0"/>
    <n v="0"/>
  </r>
  <r>
    <m/>
    <m/>
    <x v="1533"/>
    <x v="2068"/>
    <m/>
    <m/>
    <m/>
    <m/>
    <n v="0"/>
    <n v="0"/>
  </r>
  <r>
    <m/>
    <m/>
    <x v="1561"/>
    <x v="2069"/>
    <m/>
    <m/>
    <m/>
    <m/>
    <n v="0"/>
    <n v="0"/>
  </r>
  <r>
    <m/>
    <m/>
    <x v="1562"/>
    <x v="2070"/>
    <n v="219"/>
    <n v="219"/>
    <n v="34"/>
    <n v="34"/>
    <n v="253"/>
    <n v="253"/>
  </r>
  <r>
    <m/>
    <m/>
    <x v="1518"/>
    <x v="2071"/>
    <m/>
    <m/>
    <m/>
    <m/>
    <n v="0"/>
    <n v="0"/>
  </r>
  <r>
    <m/>
    <m/>
    <x v="1563"/>
    <x v="2072"/>
    <m/>
    <m/>
    <m/>
    <m/>
    <n v="0"/>
    <n v="0"/>
  </r>
  <r>
    <m/>
    <m/>
    <x v="1564"/>
    <x v="2073"/>
    <m/>
    <m/>
    <m/>
    <m/>
    <n v="0"/>
    <n v="0"/>
  </r>
  <r>
    <m/>
    <m/>
    <x v="1565"/>
    <x v="2074"/>
    <m/>
    <m/>
    <m/>
    <m/>
    <n v="0"/>
    <n v="0"/>
  </r>
  <r>
    <m/>
    <m/>
    <x v="885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Ендоскопска сала(2 апарата и 1 смена)"/>
    <x v="0"/>
    <x v="0"/>
    <m/>
    <m/>
    <m/>
    <m/>
    <m/>
    <m/>
  </r>
  <r>
    <m/>
    <s v="Број прегледаних пацијената"/>
    <x v="0"/>
    <x v="0"/>
    <n v="349"/>
    <n v="0"/>
    <n v="41"/>
    <n v="0"/>
    <n v="390"/>
    <n v="0"/>
  </r>
  <r>
    <m/>
    <s v="Укупан број услуга"/>
    <x v="0"/>
    <x v="0"/>
    <n v="352"/>
    <n v="0"/>
    <n v="41"/>
    <n v="0"/>
    <n v="393"/>
    <n v="0"/>
  </r>
  <r>
    <m/>
    <m/>
    <x v="315"/>
    <x v="396"/>
    <n v="98"/>
    <m/>
    <n v="15"/>
    <m/>
    <n v="113"/>
    <n v="0"/>
  </r>
  <r>
    <m/>
    <m/>
    <x v="628"/>
    <x v="2075"/>
    <n v="108"/>
    <m/>
    <n v="6"/>
    <m/>
    <n v="114"/>
    <n v="0"/>
  </r>
  <r>
    <m/>
    <m/>
    <x v="629"/>
    <x v="2076"/>
    <n v="15"/>
    <m/>
    <n v="1"/>
    <m/>
    <n v="16"/>
    <n v="0"/>
  </r>
  <r>
    <m/>
    <m/>
    <x v="411"/>
    <x v="2077"/>
    <m/>
    <m/>
    <n v="1"/>
    <m/>
    <n v="1"/>
    <n v="0"/>
  </r>
  <r>
    <m/>
    <m/>
    <x v="316"/>
    <x v="887"/>
    <n v="127"/>
    <m/>
    <n v="16"/>
    <m/>
    <n v="143"/>
    <n v="0"/>
  </r>
  <r>
    <m/>
    <m/>
    <x v="317"/>
    <x v="2078"/>
    <m/>
    <m/>
    <m/>
    <m/>
    <n v="0"/>
    <n v="0"/>
  </r>
  <r>
    <m/>
    <m/>
    <x v="412"/>
    <x v="2079"/>
    <n v="1"/>
    <m/>
    <n v="2"/>
    <m/>
    <n v="3"/>
    <n v="0"/>
  </r>
  <r>
    <m/>
    <m/>
    <x v="413"/>
    <x v="2080"/>
    <m/>
    <m/>
    <m/>
    <m/>
    <n v="0"/>
    <n v="0"/>
  </r>
  <r>
    <m/>
    <m/>
    <x v="408"/>
    <x v="2081"/>
    <n v="1"/>
    <m/>
    <m/>
    <m/>
    <n v="1"/>
    <n v="0"/>
  </r>
  <r>
    <m/>
    <m/>
    <x v="407"/>
    <x v="2082"/>
    <n v="2"/>
    <m/>
    <m/>
    <m/>
    <n v="2"/>
    <n v="0"/>
  </r>
  <r>
    <m/>
    <m/>
    <x v="1566"/>
    <x v="0"/>
    <m/>
    <m/>
    <m/>
    <m/>
    <n v="0"/>
    <n v="0"/>
  </r>
  <r>
    <m/>
    <m/>
    <x v="1567"/>
    <x v="0"/>
    <m/>
    <m/>
    <m/>
    <m/>
    <n v="0"/>
    <n v="0"/>
  </r>
  <r>
    <m/>
    <m/>
    <x v="1568"/>
    <x v="0"/>
    <m/>
    <m/>
    <m/>
    <m/>
    <n v="0"/>
    <n v="0"/>
  </r>
  <r>
    <m/>
    <m/>
    <x v="1511"/>
    <x v="0"/>
    <m/>
    <m/>
    <m/>
    <m/>
    <n v="0"/>
    <n v="0"/>
  </r>
  <r>
    <m/>
    <m/>
    <x v="1569"/>
    <x v="2083"/>
    <m/>
    <m/>
    <m/>
    <m/>
    <n v="0"/>
    <n v="0"/>
  </r>
  <r>
    <m/>
    <s v="Укупан број прегледаних пацијената"/>
    <x v="0"/>
    <x v="0"/>
    <n v="34692"/>
    <n v="30598"/>
    <n v="6948"/>
    <n v="5186"/>
    <n v="41640"/>
    <n v="35784"/>
  </r>
  <r>
    <m/>
    <s v="Укупно свих услуга"/>
    <x v="0"/>
    <x v="0"/>
    <n v="55952"/>
    <n v="51984"/>
    <n v="8432"/>
    <n v="7897"/>
    <n v="64384"/>
    <n v="59881"/>
  </r>
  <r>
    <m/>
    <m/>
    <x v="0"/>
    <x v="0"/>
    <m/>
    <m/>
    <m/>
    <m/>
    <m/>
    <m/>
  </r>
  <r>
    <m/>
    <s v="Све услуге комплетно"/>
    <x v="0"/>
    <x v="0"/>
    <n v="1481185"/>
    <n v="1471471"/>
    <n v="1050287"/>
    <n v="1052591"/>
    <n v="2531472"/>
    <n v="2524063"/>
  </r>
  <r>
    <m/>
    <m/>
    <x v="0"/>
    <x v="0"/>
    <m/>
    <m/>
    <m/>
    <m/>
    <m/>
    <m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itemPrintTitles="1" createdVersion="6" indent="0" compact="0" compactData="0" multipleFieldFilters="0">
  <location ref="A7:D2173" firstHeaderRow="1" firstDataRow="2" firstDataCol="2"/>
  <pivotFields count="10">
    <pivotField compact="0" outline="0" showAll="0" defaultSubtotal="0"/>
    <pivotField compact="0" outline="0" showAll="0" defaultSubtotal="0"/>
    <pivotField axis="axisRow" compact="0" outline="0" showAll="0" defaultSubtotal="0">
      <items count="1570">
        <item x="20"/>
        <item x="21"/>
        <item x="23"/>
        <item x="22"/>
        <item x="405"/>
        <item x="403"/>
        <item x="404"/>
        <item x="412"/>
        <item x="407"/>
        <item x="409"/>
        <item x="55"/>
        <item x="406"/>
        <item x="296"/>
        <item x="1388"/>
        <item x="1347"/>
        <item x="1345"/>
        <item x="1346"/>
        <item x="1349"/>
        <item x="1348"/>
        <item x="1351"/>
        <item x="1352"/>
        <item x="1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8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367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</items>
    </pivotField>
    <pivotField axis="axisRow" compact="0" outline="0" showAll="0" defaultSubtotal="0">
      <items count="2102">
        <item x="545"/>
        <item x="1840"/>
        <item x="546"/>
        <item m="1" x="2097"/>
        <item m="1" x="2090"/>
        <item m="1" x="2101"/>
        <item x="1843"/>
        <item m="1" x="2087"/>
        <item m="1" x="2089"/>
        <item x="549"/>
        <item m="1" x="2084"/>
        <item x="547"/>
        <item m="1" x="2096"/>
        <item x="1838"/>
        <item x="1839"/>
        <item x="1844"/>
        <item m="1" x="2099"/>
        <item x="1845"/>
        <item x="1841"/>
        <item m="1" x="2091"/>
        <item m="1" x="2094"/>
        <item m="1" x="2093"/>
        <item x="2010"/>
        <item x="555"/>
        <item x="552"/>
        <item x="550"/>
        <item m="1" x="2085"/>
        <item m="1" x="2100"/>
        <item h="1" x="0"/>
        <item m="1" x="2095"/>
        <item x="19"/>
        <item x="20"/>
        <item x="21"/>
        <item x="22"/>
        <item m="1" x="2086"/>
        <item m="1" x="2092"/>
        <item x="1881"/>
        <item x="340"/>
        <item m="1" x="2088"/>
        <item m="1" x="2098"/>
        <item x="1"/>
        <item x="2"/>
        <item x="343"/>
        <item x="344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8"/>
        <item x="551"/>
        <item x="553"/>
        <item x="554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470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42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165">
    <i>
      <x/>
      <x v="30"/>
    </i>
    <i r="1">
      <x v="42"/>
    </i>
    <i>
      <x v="1"/>
      <x v="31"/>
    </i>
    <i r="1">
      <x v="43"/>
    </i>
    <i>
      <x v="2"/>
      <x v="33"/>
    </i>
    <i>
      <x v="3"/>
      <x v="32"/>
    </i>
    <i>
      <x v="4"/>
      <x v="11"/>
    </i>
    <i>
      <x v="5"/>
      <x/>
    </i>
    <i r="1">
      <x v="851"/>
    </i>
    <i>
      <x v="6"/>
      <x v="2"/>
    </i>
    <i r="1">
      <x v="1967"/>
    </i>
    <i>
      <x v="7"/>
      <x v="23"/>
    </i>
    <i r="1">
      <x v="2097"/>
    </i>
    <i>
      <x v="8"/>
      <x v="25"/>
    </i>
    <i r="1">
      <x v="2100"/>
    </i>
    <i>
      <x v="9"/>
      <x v="24"/>
    </i>
    <i>
      <x v="10"/>
      <x v="90"/>
    </i>
    <i r="1">
      <x v="578"/>
    </i>
    <i>
      <x v="11"/>
      <x v="9"/>
    </i>
    <i>
      <x v="12"/>
      <x v="22"/>
    </i>
    <i r="1">
      <x v="37"/>
    </i>
    <i r="1">
      <x v="873"/>
    </i>
    <i>
      <x v="13"/>
      <x v="36"/>
    </i>
    <i r="1">
      <x v="1959"/>
    </i>
    <i>
      <x v="14"/>
      <x v="1"/>
    </i>
    <i>
      <x v="15"/>
      <x v="13"/>
    </i>
    <i>
      <x v="16"/>
      <x v="14"/>
    </i>
    <i>
      <x v="17"/>
      <x v="1865"/>
    </i>
    <i>
      <x v="18"/>
      <x v="18"/>
    </i>
    <i>
      <x v="19"/>
      <x v="15"/>
    </i>
    <i>
      <x v="20"/>
      <x v="17"/>
    </i>
    <i>
      <x v="21"/>
      <x v="6"/>
    </i>
    <i>
      <x v="23"/>
      <x v="40"/>
    </i>
    <i>
      <x v="24"/>
      <x v="41"/>
    </i>
    <i>
      <x v="25"/>
      <x v="44"/>
    </i>
    <i r="1">
      <x v="181"/>
    </i>
    <i r="1">
      <x v="270"/>
    </i>
    <i r="1">
      <x v="556"/>
    </i>
    <i>
      <x v="26"/>
      <x v="45"/>
    </i>
    <i r="1">
      <x v="271"/>
    </i>
    <i r="1">
      <x v="1032"/>
    </i>
    <i r="1">
      <x v="1160"/>
    </i>
    <i r="1">
      <x v="1555"/>
    </i>
    <i>
      <x v="27"/>
      <x v="46"/>
    </i>
    <i r="1">
      <x v="188"/>
    </i>
    <i r="1">
      <x v="273"/>
    </i>
    <i r="1">
      <x v="401"/>
    </i>
    <i r="1">
      <x v="453"/>
    </i>
    <i r="1">
      <x v="523"/>
    </i>
    <i r="1">
      <x v="574"/>
    </i>
    <i r="1">
      <x v="655"/>
    </i>
    <i r="1">
      <x v="841"/>
    </i>
    <i r="1">
      <x v="1390"/>
    </i>
    <i r="1">
      <x v="1405"/>
    </i>
    <i r="1">
      <x v="1476"/>
    </i>
    <i r="1">
      <x v="1580"/>
    </i>
    <i>
      <x v="28"/>
      <x v="47"/>
    </i>
    <i r="1">
      <x v="858"/>
    </i>
    <i r="1">
      <x v="1589"/>
    </i>
    <i>
      <x v="29"/>
      <x v="48"/>
    </i>
    <i r="1">
      <x v="563"/>
    </i>
    <i>
      <x v="30"/>
      <x v="49"/>
    </i>
    <i r="1">
      <x v="282"/>
    </i>
    <i r="1">
      <x v="410"/>
    </i>
    <i r="1">
      <x v="528"/>
    </i>
    <i r="1">
      <x v="643"/>
    </i>
    <i r="1">
      <x v="1297"/>
    </i>
    <i r="1">
      <x v="1344"/>
    </i>
    <i r="1">
      <x v="1478"/>
    </i>
    <i r="1">
      <x v="1557"/>
    </i>
    <i r="1">
      <x v="1646"/>
    </i>
    <i>
      <x v="31"/>
      <x v="50"/>
    </i>
    <i r="1">
      <x v="309"/>
    </i>
    <i r="1">
      <x v="408"/>
    </i>
    <i r="1">
      <x v="1339"/>
    </i>
    <i r="1">
      <x v="1420"/>
    </i>
    <i r="1">
      <x v="1598"/>
    </i>
    <i r="1">
      <x v="1601"/>
    </i>
    <i>
      <x v="32"/>
      <x v="51"/>
    </i>
    <i r="1">
      <x v="173"/>
    </i>
    <i r="1">
      <x v="488"/>
    </i>
    <i r="1">
      <x v="506"/>
    </i>
    <i r="1">
      <x v="1254"/>
    </i>
    <i r="1">
      <x v="1632"/>
    </i>
    <i>
      <x v="33"/>
      <x v="46"/>
    </i>
    <i r="1">
      <x v="218"/>
    </i>
    <i r="1">
      <x v="398"/>
    </i>
    <i r="1">
      <x v="451"/>
    </i>
    <i r="1">
      <x v="530"/>
    </i>
    <i r="1">
      <x v="558"/>
    </i>
    <i r="1">
      <x v="854"/>
    </i>
    <i r="1">
      <x v="1331"/>
    </i>
    <i r="1">
      <x v="1349"/>
    </i>
    <i r="1">
      <x v="1438"/>
    </i>
    <i r="1">
      <x v="1487"/>
    </i>
    <i r="1">
      <x v="1608"/>
    </i>
    <i>
      <x v="34"/>
      <x v="52"/>
    </i>
    <i r="1">
      <x v="424"/>
    </i>
    <i>
      <x v="35"/>
      <x v="53"/>
    </i>
    <i r="1">
      <x v="165"/>
    </i>
    <i r="1">
      <x v="246"/>
    </i>
    <i r="1">
      <x v="279"/>
    </i>
    <i r="1">
      <x v="393"/>
    </i>
    <i r="1">
      <x v="570"/>
    </i>
    <i r="1">
      <x v="653"/>
    </i>
    <i r="1">
      <x v="1264"/>
    </i>
    <i r="1">
      <x v="1348"/>
    </i>
    <i r="1">
      <x v="1403"/>
    </i>
    <i r="1">
      <x v="1579"/>
    </i>
    <i r="1">
      <x v="1645"/>
    </i>
    <i>
      <x v="36"/>
      <x v="54"/>
    </i>
    <i r="1">
      <x v="168"/>
    </i>
    <i r="1">
      <x v="230"/>
    </i>
    <i r="1">
      <x v="267"/>
    </i>
    <i r="1">
      <x v="397"/>
    </i>
    <i r="1">
      <x v="646"/>
    </i>
    <i>
      <x v="37"/>
      <x v="55"/>
    </i>
    <i r="1">
      <x v="219"/>
    </i>
    <i r="1">
      <x v="227"/>
    </i>
    <i r="1">
      <x v="373"/>
    </i>
    <i r="1">
      <x v="863"/>
    </i>
    <i r="1">
      <x v="1327"/>
    </i>
    <i r="1">
      <x v="1591"/>
    </i>
    <i>
      <x v="38"/>
      <x v="56"/>
    </i>
    <i r="1">
      <x v="220"/>
    </i>
    <i r="1">
      <x v="263"/>
    </i>
    <i r="1">
      <x v="443"/>
    </i>
    <i r="1">
      <x v="521"/>
    </i>
    <i r="1">
      <x v="866"/>
    </i>
    <i r="1">
      <x v="1255"/>
    </i>
    <i>
      <x v="39"/>
      <x v="57"/>
    </i>
    <i r="1">
      <x v="285"/>
    </i>
    <i r="1">
      <x v="387"/>
    </i>
    <i r="1">
      <x v="493"/>
    </i>
    <i r="1">
      <x v="1641"/>
    </i>
    <i>
      <x v="40"/>
      <x v="58"/>
    </i>
    <i r="1">
      <x v="180"/>
    </i>
    <i r="1">
      <x v="290"/>
    </i>
    <i r="1">
      <x v="407"/>
    </i>
    <i r="1">
      <x v="567"/>
    </i>
    <i r="1">
      <x v="867"/>
    </i>
    <i>
      <x v="41"/>
      <x v="59"/>
    </i>
    <i r="1">
      <x v="184"/>
    </i>
    <i r="1">
      <x v="272"/>
    </i>
    <i r="1">
      <x v="400"/>
    </i>
    <i r="1">
      <x v="569"/>
    </i>
    <i r="1">
      <x v="652"/>
    </i>
    <i r="1">
      <x v="1034"/>
    </i>
    <i r="1">
      <x v="1161"/>
    </i>
    <i r="1">
      <x v="1333"/>
    </i>
    <i r="1">
      <x v="1401"/>
    </i>
    <i r="1">
      <x v="1577"/>
    </i>
    <i r="1">
      <x v="1863"/>
    </i>
    <i>
      <x v="42"/>
      <x v="60"/>
    </i>
    <i r="1">
      <x v="1248"/>
    </i>
    <i>
      <x v="43"/>
      <x v="61"/>
    </i>
    <i r="1">
      <x v="1249"/>
    </i>
    <i>
      <x v="44"/>
      <x v="62"/>
    </i>
    <i>
      <x v="45"/>
      <x v="63"/>
    </i>
    <i>
      <x v="46"/>
      <x v="64"/>
    </i>
    <i>
      <x v="47"/>
      <x v="65"/>
    </i>
    <i>
      <x v="48"/>
      <x v="66"/>
    </i>
    <i>
      <x v="49"/>
      <x v="67"/>
    </i>
    <i>
      <x v="50"/>
      <x v="68"/>
    </i>
    <i r="1">
      <x v="1490"/>
    </i>
    <i r="1">
      <x v="1995"/>
    </i>
    <i>
      <x v="51"/>
      <x v="69"/>
    </i>
    <i>
      <x v="52"/>
      <x v="70"/>
    </i>
    <i>
      <x v="53"/>
      <x v="71"/>
    </i>
    <i>
      <x v="54"/>
      <x v="72"/>
    </i>
    <i>
      <x v="55"/>
      <x v="73"/>
    </i>
    <i>
      <x v="56"/>
      <x v="74"/>
    </i>
    <i>
      <x v="57"/>
      <x v="75"/>
    </i>
    <i>
      <x v="58"/>
      <x v="76"/>
    </i>
    <i r="1">
      <x v="797"/>
    </i>
    <i>
      <x v="59"/>
      <x v="77"/>
    </i>
    <i>
      <x v="60"/>
      <x v="78"/>
    </i>
    <i>
      <x v="61"/>
      <x v="79"/>
    </i>
    <i>
      <x v="62"/>
      <x v="80"/>
    </i>
    <i>
      <x v="63"/>
      <x v="81"/>
    </i>
    <i>
      <x v="64"/>
      <x v="82"/>
    </i>
    <i>
      <x v="65"/>
      <x v="83"/>
    </i>
    <i>
      <x v="66"/>
      <x v="84"/>
    </i>
    <i>
      <x v="67"/>
      <x v="85"/>
    </i>
    <i r="1">
      <x v="691"/>
    </i>
    <i>
      <x v="68"/>
      <x v="86"/>
    </i>
    <i r="1">
      <x v="779"/>
    </i>
    <i>
      <x v="69"/>
      <x v="69"/>
    </i>
    <i>
      <x v="70"/>
      <x v="87"/>
    </i>
    <i>
      <x v="71"/>
      <x v="88"/>
    </i>
    <i>
      <x v="72"/>
      <x v="89"/>
    </i>
    <i>
      <x v="73"/>
      <x v="91"/>
    </i>
    <i>
      <x v="74"/>
      <x v="92"/>
    </i>
    <i>
      <x v="75"/>
      <x v="93"/>
    </i>
    <i>
      <x v="76"/>
      <x v="94"/>
    </i>
    <i r="1">
      <x v="800"/>
    </i>
    <i>
      <x v="77"/>
      <x v="95"/>
    </i>
    <i r="1">
      <x v="802"/>
    </i>
    <i r="1">
      <x v="1498"/>
    </i>
    <i>
      <x v="78"/>
      <x v="96"/>
    </i>
    <i r="1">
      <x v="253"/>
    </i>
    <i>
      <x v="79"/>
      <x v="97"/>
    </i>
    <i>
      <x v="80"/>
      <x v="98"/>
    </i>
    <i>
      <x v="81"/>
      <x v="99"/>
    </i>
    <i>
      <x v="82"/>
      <x v="100"/>
    </i>
    <i>
      <x v="83"/>
      <x v="101"/>
    </i>
    <i>
      <x v="84"/>
      <x v="102"/>
    </i>
    <i r="1">
      <x v="988"/>
    </i>
    <i r="1">
      <x v="1426"/>
    </i>
    <i>
      <x v="85"/>
      <x v="103"/>
    </i>
    <i r="1">
      <x v="871"/>
    </i>
    <i>
      <x v="86"/>
      <x v="104"/>
    </i>
    <i r="1">
      <x v="144"/>
    </i>
    <i>
      <x v="87"/>
      <x v="105"/>
    </i>
    <i>
      <x v="88"/>
      <x v="106"/>
    </i>
    <i>
      <x v="89"/>
      <x v="107"/>
    </i>
    <i>
      <x v="90"/>
      <x v="108"/>
    </i>
    <i>
      <x v="91"/>
      <x v="109"/>
    </i>
    <i>
      <x v="92"/>
      <x v="110"/>
    </i>
    <i r="1">
      <x v="1541"/>
    </i>
    <i>
      <x v="93"/>
      <x v="111"/>
    </i>
    <i>
      <x v="94"/>
      <x v="112"/>
    </i>
    <i>
      <x v="95"/>
      <x v="113"/>
    </i>
    <i>
      <x v="96"/>
      <x v="114"/>
    </i>
    <i r="1">
      <x v="255"/>
    </i>
    <i>
      <x v="97"/>
      <x v="115"/>
    </i>
    <i>
      <x v="98"/>
      <x v="116"/>
    </i>
    <i r="1">
      <x v="678"/>
    </i>
    <i r="1">
      <x v="1535"/>
    </i>
    <i>
      <x v="99"/>
      <x v="117"/>
    </i>
    <i r="1">
      <x v="145"/>
    </i>
    <i>
      <x v="100"/>
      <x v="118"/>
    </i>
    <i r="1">
      <x v="160"/>
    </i>
    <i>
      <x v="101"/>
      <x v="119"/>
    </i>
    <i>
      <x v="102"/>
      <x v="120"/>
    </i>
    <i>
      <x v="103"/>
      <x v="121"/>
    </i>
    <i r="1">
      <x v="709"/>
    </i>
    <i>
      <x v="104"/>
      <x v="122"/>
    </i>
    <i>
      <x v="105"/>
      <x v="123"/>
    </i>
    <i>
      <x v="106"/>
      <x v="124"/>
    </i>
    <i>
      <x v="107"/>
      <x v="125"/>
    </i>
    <i r="1">
      <x v="229"/>
    </i>
    <i r="1">
      <x v="881"/>
    </i>
    <i>
      <x v="108"/>
      <x v="126"/>
    </i>
    <i>
      <x v="109"/>
      <x v="127"/>
    </i>
    <i>
      <x v="110"/>
      <x v="128"/>
    </i>
    <i r="1">
      <x v="821"/>
    </i>
    <i>
      <x v="111"/>
      <x v="129"/>
    </i>
    <i>
      <x v="112"/>
      <x v="130"/>
    </i>
    <i>
      <x v="113"/>
      <x v="131"/>
    </i>
    <i>
      <x v="114"/>
      <x v="132"/>
    </i>
    <i r="1">
      <x v="702"/>
    </i>
    <i r="1">
      <x v="997"/>
    </i>
    <i r="1">
      <x v="1078"/>
    </i>
    <i>
      <x v="115"/>
      <x v="133"/>
    </i>
    <i r="1">
      <x v="711"/>
    </i>
    <i>
      <x v="116"/>
      <x v="134"/>
    </i>
    <i>
      <x v="117"/>
      <x v="135"/>
    </i>
    <i>
      <x v="118"/>
      <x v="136"/>
    </i>
    <i>
      <x v="119"/>
      <x v="137"/>
    </i>
    <i>
      <x v="120"/>
      <x v="138"/>
    </i>
    <i>
      <x v="121"/>
      <x v="139"/>
    </i>
    <i>
      <x v="122"/>
      <x v="140"/>
    </i>
    <i>
      <x v="123"/>
      <x v="141"/>
    </i>
    <i>
      <x v="124"/>
      <x v="142"/>
    </i>
    <i>
      <x v="125"/>
      <x v="143"/>
    </i>
    <i>
      <x v="126"/>
      <x v="146"/>
    </i>
    <i>
      <x v="127"/>
      <x v="147"/>
    </i>
    <i>
      <x v="128"/>
      <x v="148"/>
    </i>
    <i>
      <x v="129"/>
      <x v="149"/>
    </i>
    <i>
      <x v="130"/>
      <x v="150"/>
    </i>
    <i>
      <x v="131"/>
      <x v="151"/>
    </i>
    <i>
      <x v="132"/>
      <x v="152"/>
    </i>
    <i r="1">
      <x v="1572"/>
    </i>
    <i>
      <x v="133"/>
      <x v="153"/>
    </i>
    <i>
      <x v="134"/>
      <x v="154"/>
    </i>
    <i>
      <x v="135"/>
      <x v="155"/>
    </i>
    <i>
      <x v="136"/>
      <x v="156"/>
    </i>
    <i r="1">
      <x v="1460"/>
    </i>
    <i r="1">
      <x v="1552"/>
    </i>
    <i r="1">
      <x v="1972"/>
    </i>
    <i>
      <x v="137"/>
      <x v="157"/>
    </i>
    <i>
      <x v="138"/>
      <x v="158"/>
    </i>
    <i r="1">
      <x v="264"/>
    </i>
    <i r="1">
      <x v="389"/>
    </i>
    <i r="1">
      <x v="1256"/>
    </i>
    <i r="1">
      <x v="1387"/>
    </i>
    <i r="1">
      <x v="1553"/>
    </i>
    <i>
      <x v="139"/>
      <x v="159"/>
    </i>
    <i>
      <x v="140"/>
      <x v="161"/>
    </i>
    <i r="1">
      <x v="265"/>
    </i>
    <i r="1">
      <x v="1337"/>
    </i>
    <i r="1">
      <x v="1399"/>
    </i>
    <i>
      <x v="141"/>
      <x v="162"/>
    </i>
    <i r="1">
      <x v="269"/>
    </i>
    <i r="1">
      <x v="391"/>
    </i>
    <i r="1">
      <x v="423"/>
    </i>
    <i r="1">
      <x v="487"/>
    </i>
    <i r="1">
      <x v="1158"/>
    </i>
    <i r="1">
      <x v="1263"/>
    </i>
    <i r="1">
      <x v="1353"/>
    </i>
    <i r="1">
      <x v="1486"/>
    </i>
    <i r="1">
      <x v="1970"/>
    </i>
    <i>
      <x v="142"/>
      <x v="163"/>
    </i>
    <i r="1">
      <x v="1159"/>
    </i>
    <i r="1">
      <x v="1554"/>
    </i>
    <i>
      <x v="143"/>
      <x v="164"/>
    </i>
    <i r="1">
      <x v="1031"/>
    </i>
    <i>
      <x v="144"/>
      <x v="166"/>
    </i>
    <i r="1">
      <x v="524"/>
    </i>
    <i r="1">
      <x v="1257"/>
    </i>
    <i>
      <x v="145"/>
      <x v="167"/>
    </i>
    <i r="1">
      <x v="1260"/>
    </i>
    <i>
      <x v="146"/>
      <x v="169"/>
    </i>
    <i r="1">
      <x v="2019"/>
    </i>
    <i>
      <x v="147"/>
      <x v="170"/>
    </i>
    <i r="1">
      <x v="256"/>
    </i>
    <i r="1">
      <x v="2020"/>
    </i>
    <i>
      <x v="148"/>
      <x v="171"/>
    </i>
    <i>
      <x v="149"/>
      <x v="172"/>
    </i>
    <i r="1">
      <x v="245"/>
    </i>
    <i r="1">
      <x v="837"/>
    </i>
    <i>
      <x v="150"/>
      <x v="174"/>
    </i>
    <i>
      <x v="151"/>
      <x v="175"/>
    </i>
    <i r="1">
      <x v="404"/>
    </i>
    <i r="1">
      <x v="861"/>
    </i>
    <i r="1">
      <x v="1169"/>
    </i>
    <i r="1">
      <x v="1355"/>
    </i>
    <i r="1">
      <x v="1469"/>
    </i>
    <i>
      <x v="152"/>
      <x v="176"/>
    </i>
    <i r="1">
      <x v="1452"/>
    </i>
    <i>
      <x v="153"/>
      <x v="177"/>
    </i>
    <i>
      <x v="154"/>
      <x v="178"/>
    </i>
    <i r="1">
      <x v="252"/>
    </i>
    <i r="1">
      <x v="268"/>
    </i>
    <i r="1">
      <x v="566"/>
    </i>
    <i r="1">
      <x v="1389"/>
    </i>
    <i>
      <x v="155"/>
      <x v="179"/>
    </i>
    <i r="1">
      <x v="422"/>
    </i>
    <i r="1">
      <x v="1419"/>
    </i>
    <i r="1">
      <x v="1485"/>
    </i>
    <i>
      <x v="156"/>
      <x v="182"/>
    </i>
    <i r="1">
      <x v="396"/>
    </i>
    <i r="1">
      <x v="651"/>
    </i>
    <i r="1">
      <x v="1400"/>
    </i>
    <i r="1">
      <x v="1575"/>
    </i>
    <i r="1">
      <x v="1991"/>
    </i>
    <i>
      <x v="157"/>
      <x v="183"/>
    </i>
    <i r="1">
      <x v="399"/>
    </i>
    <i r="1">
      <x v="568"/>
    </i>
    <i r="1">
      <x v="664"/>
    </i>
    <i r="1">
      <x v="868"/>
    </i>
    <i r="1">
      <x v="1170"/>
    </i>
    <i r="1">
      <x v="1338"/>
    </i>
    <i r="1">
      <x v="1418"/>
    </i>
    <i r="1">
      <x v="1449"/>
    </i>
    <i r="1">
      <x v="1576"/>
    </i>
    <i r="1">
      <x v="1600"/>
    </i>
    <i>
      <x v="158"/>
      <x v="185"/>
    </i>
    <i r="1">
      <x v="286"/>
    </i>
    <i r="1">
      <x v="665"/>
    </i>
    <i r="1">
      <x v="840"/>
    </i>
    <i r="1">
      <x v="1223"/>
    </i>
    <i>
      <x v="159"/>
      <x v="186"/>
    </i>
    <i r="1">
      <x v="278"/>
    </i>
    <i r="1">
      <x v="392"/>
    </i>
    <i r="1">
      <x v="557"/>
    </i>
    <i r="1">
      <x v="1035"/>
    </i>
    <i r="1">
      <x v="1171"/>
    </i>
    <i r="1">
      <x v="1226"/>
    </i>
    <i r="1">
      <x v="1323"/>
    </i>
    <i r="1">
      <x v="1334"/>
    </i>
    <i r="1">
      <x v="1402"/>
    </i>
    <i r="1">
      <x v="1578"/>
    </i>
    <i>
      <x v="160"/>
      <x v="187"/>
    </i>
    <i r="1">
      <x v="309"/>
    </i>
    <i r="1">
      <x v="429"/>
    </i>
    <i r="1">
      <x v="571"/>
    </i>
    <i r="1">
      <x v="654"/>
    </i>
    <i r="1">
      <x v="1198"/>
    </i>
    <i r="1">
      <x v="1311"/>
    </i>
    <i r="1">
      <x v="1340"/>
    </i>
    <i r="1">
      <x v="1474"/>
    </i>
    <i>
      <x v="161"/>
      <x v="189"/>
    </i>
    <i r="1">
      <x v="411"/>
    </i>
    <i r="1">
      <x v="855"/>
    </i>
    <i r="1">
      <x v="1167"/>
    </i>
    <i r="1">
      <x v="1439"/>
    </i>
    <i r="1">
      <x v="1583"/>
    </i>
    <i>
      <x v="162"/>
      <x v="190"/>
    </i>
    <i>
      <x v="163"/>
      <x v="191"/>
    </i>
    <i r="1">
      <x v="237"/>
    </i>
    <i>
      <x v="164"/>
      <x v="192"/>
    </i>
    <i r="1">
      <x v="1026"/>
    </i>
    <i r="1">
      <x v="1051"/>
    </i>
    <i>
      <x v="165"/>
      <x v="193"/>
    </i>
    <i r="1">
      <x v="294"/>
    </i>
    <i>
      <x v="166"/>
      <x v="194"/>
    </i>
    <i>
      <x v="167"/>
      <x v="195"/>
    </i>
    <i r="1">
      <x v="406"/>
    </i>
    <i>
      <x v="168"/>
      <x v="196"/>
    </i>
    <i>
      <x v="169"/>
      <x v="197"/>
    </i>
    <i>
      <x v="170"/>
      <x v="198"/>
    </i>
    <i r="1">
      <x v="382"/>
    </i>
    <i r="1">
      <x v="902"/>
    </i>
    <i>
      <x v="171"/>
      <x v="199"/>
    </i>
    <i r="1">
      <x v="248"/>
    </i>
    <i>
      <x v="172"/>
      <x v="200"/>
    </i>
    <i>
      <x v="173"/>
      <x v="201"/>
    </i>
    <i r="1">
      <x v="1440"/>
    </i>
    <i>
      <x v="174"/>
      <x v="202"/>
    </i>
    <i r="1">
      <x v="1464"/>
    </i>
    <i>
      <x v="175"/>
      <x v="203"/>
    </i>
    <i>
      <x v="176"/>
      <x v="204"/>
    </i>
    <i>
      <x v="177"/>
      <x v="205"/>
    </i>
    <i r="1">
      <x v="1997"/>
    </i>
    <i>
      <x v="178"/>
      <x v="206"/>
    </i>
    <i>
      <x v="179"/>
      <x v="207"/>
    </i>
    <i>
      <x v="180"/>
      <x v="208"/>
    </i>
    <i r="1">
      <x v="226"/>
    </i>
    <i r="1">
      <x v="1053"/>
    </i>
    <i>
      <x v="181"/>
      <x v="209"/>
    </i>
    <i>
      <x v="182"/>
      <x v="210"/>
    </i>
    <i r="1">
      <x v="227"/>
    </i>
    <i r="1">
      <x v="306"/>
    </i>
    <i r="1">
      <x v="418"/>
    </i>
    <i r="1">
      <x v="1118"/>
    </i>
    <i r="1">
      <x v="1377"/>
    </i>
    <i>
      <x v="183"/>
      <x v="211"/>
    </i>
    <i r="1">
      <x v="1045"/>
    </i>
    <i>
      <x v="184"/>
      <x v="212"/>
    </i>
    <i r="1">
      <x v="254"/>
    </i>
    <i r="1">
      <x v="538"/>
    </i>
    <i r="1">
      <x v="1322"/>
    </i>
    <i>
      <x v="185"/>
      <x v="213"/>
    </i>
    <i r="1">
      <x v="240"/>
    </i>
    <i>
      <x v="186"/>
      <x v="214"/>
    </i>
    <i r="1">
      <x v="280"/>
    </i>
    <i r="1">
      <x v="409"/>
    </i>
    <i r="1">
      <x v="572"/>
    </i>
    <i r="1">
      <x v="1341"/>
    </i>
    <i r="1">
      <x v="1404"/>
    </i>
    <i r="1">
      <x v="1481"/>
    </i>
    <i r="1">
      <x v="1592"/>
    </i>
    <i>
      <x v="187"/>
      <x v="215"/>
    </i>
    <i r="1">
      <x v="798"/>
    </i>
    <i r="1">
      <x v="870"/>
    </i>
    <i r="1">
      <x v="1564"/>
    </i>
    <i>
      <x v="188"/>
      <x v="216"/>
    </i>
    <i r="1">
      <x v="1162"/>
    </i>
    <i>
      <x v="189"/>
      <x v="217"/>
    </i>
    <i r="1">
      <x v="438"/>
    </i>
    <i>
      <x v="190"/>
      <x v="221"/>
    </i>
    <i r="1">
      <x v="706"/>
    </i>
    <i r="1">
      <x v="962"/>
    </i>
    <i>
      <x v="191"/>
      <x v="222"/>
    </i>
    <i>
      <x v="192"/>
      <x v="214"/>
    </i>
    <i r="1">
      <x v="281"/>
    </i>
    <i r="1">
      <x v="573"/>
    </i>
    <i r="1">
      <x v="1197"/>
    </i>
    <i r="1">
      <x v="1265"/>
    </i>
    <i r="1">
      <x v="1347"/>
    </i>
    <i r="1">
      <x v="1475"/>
    </i>
    <i>
      <x v="193"/>
      <x v="223"/>
    </i>
    <i r="1">
      <x v="277"/>
    </i>
    <i r="1">
      <x v="405"/>
    </i>
    <i r="1">
      <x v="564"/>
    </i>
    <i r="1">
      <x v="1033"/>
    </i>
    <i r="1">
      <x v="1459"/>
    </i>
    <i r="1">
      <x v="1597"/>
    </i>
    <i r="1">
      <x v="1987"/>
    </i>
    <i>
      <x v="194"/>
      <x v="224"/>
    </i>
    <i r="1">
      <x v="878"/>
    </i>
    <i r="1">
      <x v="1117"/>
    </i>
    <i>
      <x v="195"/>
      <x v="225"/>
    </i>
    <i r="1">
      <x v="822"/>
    </i>
    <i r="1">
      <x v="1376"/>
    </i>
    <i>
      <x v="196"/>
      <x v="228"/>
    </i>
    <i r="1">
      <x v="420"/>
    </i>
    <i r="1">
      <x v="823"/>
    </i>
    <i r="1">
      <x v="1059"/>
    </i>
    <i r="1">
      <x v="1062"/>
    </i>
    <i r="1">
      <x v="1239"/>
    </i>
    <i r="1">
      <x v="1316"/>
    </i>
    <i r="1">
      <x v="1345"/>
    </i>
    <i r="1">
      <x v="1372"/>
    </i>
    <i r="1">
      <x v="1604"/>
    </i>
    <i>
      <x v="197"/>
      <x v="231"/>
    </i>
    <i>
      <x v="198"/>
      <x v="232"/>
    </i>
    <i>
      <x v="199"/>
      <x v="233"/>
    </i>
    <i>
      <x v="200"/>
      <x v="234"/>
    </i>
    <i>
      <x v="201"/>
      <x v="235"/>
    </i>
    <i>
      <x v="202"/>
      <x v="236"/>
    </i>
    <i>
      <x v="203"/>
      <x v="238"/>
    </i>
    <i>
      <x v="204"/>
      <x v="239"/>
    </i>
    <i>
      <x v="205"/>
      <x v="241"/>
    </i>
    <i r="1">
      <x v="508"/>
    </i>
    <i r="1">
      <x v="825"/>
    </i>
    <i r="1">
      <x v="1212"/>
    </i>
    <i r="1">
      <x v="1259"/>
    </i>
    <i r="1">
      <x v="1450"/>
    </i>
    <i r="1">
      <x v="1612"/>
    </i>
    <i>
      <x v="206"/>
      <x v="242"/>
    </i>
    <i r="1">
      <x v="276"/>
    </i>
    <i r="1">
      <x v="562"/>
    </i>
    <i r="1">
      <x v="857"/>
    </i>
    <i r="1">
      <x v="1636"/>
    </i>
    <i r="1">
      <x v="1644"/>
    </i>
    <i>
      <x v="207"/>
      <x v="243"/>
    </i>
    <i>
      <x v="208"/>
      <x v="244"/>
    </i>
    <i>
      <x v="209"/>
      <x v="247"/>
    </i>
    <i r="1">
      <x v="527"/>
    </i>
    <i r="1">
      <x v="647"/>
    </i>
    <i r="1">
      <x v="1155"/>
    </i>
    <i r="1">
      <x v="1448"/>
    </i>
    <i>
      <x v="210"/>
      <x v="182"/>
    </i>
    <i r="1">
      <x v="266"/>
    </i>
    <i r="1">
      <x v="395"/>
    </i>
    <i r="1">
      <x v="560"/>
    </i>
    <i r="1">
      <x v="650"/>
    </i>
    <i r="1">
      <x v="1332"/>
    </i>
    <i r="1">
      <x v="1422"/>
    </i>
    <i r="1">
      <x v="1574"/>
    </i>
    <i>
      <x v="211"/>
      <x v="249"/>
    </i>
    <i>
      <x v="212"/>
      <x v="250"/>
    </i>
    <i>
      <x v="213"/>
      <x v="251"/>
    </i>
    <i>
      <x v="214"/>
      <x v="257"/>
    </i>
    <i r="1">
      <x v="448"/>
    </i>
    <i r="1">
      <x v="1354"/>
    </i>
    <i r="1">
      <x v="1468"/>
    </i>
    <i>
      <x v="215"/>
      <x v="214"/>
    </i>
    <i r="1">
      <x v="309"/>
    </i>
    <i r="1">
      <x v="522"/>
    </i>
    <i r="1">
      <x v="656"/>
    </i>
    <i r="1">
      <x v="1423"/>
    </i>
    <i>
      <x v="216"/>
      <x v="258"/>
    </i>
    <i>
      <x v="217"/>
      <x v="259"/>
    </i>
    <i>
      <x v="218"/>
      <x v="260"/>
    </i>
    <i>
      <x v="219"/>
      <x v="261"/>
    </i>
    <i>
      <x v="220"/>
      <x v="262"/>
    </i>
    <i>
      <x v="221"/>
      <x v="166"/>
    </i>
    <i>
      <x v="222"/>
      <x v="274"/>
    </i>
    <i>
      <x v="223"/>
      <x v="275"/>
    </i>
    <i>
      <x v="224"/>
      <x v="276"/>
    </i>
    <i r="1">
      <x v="402"/>
    </i>
    <i>
      <x v="225"/>
      <x v="283"/>
    </i>
    <i r="1">
      <x v="575"/>
    </i>
    <i r="1">
      <x v="663"/>
    </i>
    <i r="1">
      <x v="905"/>
    </i>
    <i r="1">
      <x v="1166"/>
    </i>
    <i r="1">
      <x v="1342"/>
    </i>
    <i r="1">
      <x v="1477"/>
    </i>
    <i r="1">
      <x v="1581"/>
    </i>
    <i r="1">
      <x v="1605"/>
    </i>
    <i>
      <x v="226"/>
      <x v="284"/>
    </i>
    <i r="1">
      <x v="435"/>
    </i>
    <i r="1">
      <x v="576"/>
    </i>
    <i r="1">
      <x v="1242"/>
    </i>
    <i r="1">
      <x v="1343"/>
    </i>
    <i r="1">
      <x v="1483"/>
    </i>
    <i>
      <x v="227"/>
      <x v="287"/>
    </i>
    <i r="1">
      <x v="377"/>
    </i>
    <i r="1">
      <x v="456"/>
    </i>
    <i>
      <x v="228"/>
      <x v="288"/>
    </i>
    <i r="1">
      <x v="481"/>
    </i>
    <i r="1">
      <x v="862"/>
    </i>
    <i r="1">
      <x v="1225"/>
    </i>
    <i r="1">
      <x v="1573"/>
    </i>
    <i>
      <x v="229"/>
      <x v="289"/>
    </i>
    <i r="1">
      <x v="1856"/>
    </i>
    <i>
      <x v="230"/>
      <x v="291"/>
    </i>
    <i r="1">
      <x v="1860"/>
    </i>
    <i>
      <x v="231"/>
      <x v="292"/>
    </i>
    <i r="1">
      <x v="1861"/>
    </i>
    <i>
      <x v="232"/>
      <x v="293"/>
    </i>
    <i r="1">
      <x v="311"/>
    </i>
    <i r="1">
      <x v="458"/>
    </i>
    <i r="1">
      <x v="1628"/>
    </i>
    <i>
      <x v="233"/>
      <x v="294"/>
    </i>
    <i r="1">
      <x v="403"/>
    </i>
    <i>
      <x v="234"/>
      <x v="295"/>
    </i>
    <i r="1">
      <x v="457"/>
    </i>
    <i>
      <x v="235"/>
      <x v="296"/>
    </i>
    <i r="1">
      <x v="1447"/>
    </i>
    <i>
      <x v="236"/>
      <x v="297"/>
    </i>
    <i r="1">
      <x v="380"/>
    </i>
    <i r="1">
      <x v="482"/>
    </i>
    <i r="1">
      <x v="1361"/>
    </i>
    <i r="1">
      <x v="1627"/>
    </i>
    <i>
      <x v="237"/>
      <x v="298"/>
    </i>
    <i r="1">
      <x v="381"/>
    </i>
    <i r="1">
      <x v="484"/>
    </i>
    <i r="1">
      <x v="1640"/>
    </i>
    <i>
      <x v="238"/>
      <x v="299"/>
    </i>
    <i r="1">
      <x v="502"/>
    </i>
    <i r="1">
      <x v="874"/>
    </i>
    <i r="1">
      <x v="1629"/>
    </i>
    <i>
      <x v="239"/>
      <x v="300"/>
    </i>
    <i>
      <x v="240"/>
      <x v="301"/>
    </i>
    <i r="1">
      <x v="459"/>
    </i>
    <i r="1">
      <x v="1336"/>
    </i>
    <i>
      <x v="241"/>
      <x v="302"/>
    </i>
    <i r="1">
      <x v="415"/>
    </i>
    <i r="1">
      <x v="460"/>
    </i>
    <i r="1">
      <x v="517"/>
    </i>
    <i>
      <x v="242"/>
      <x v="303"/>
    </i>
    <i r="1">
      <x v="439"/>
    </i>
    <i r="1">
      <x v="486"/>
    </i>
    <i r="1">
      <x v="1593"/>
    </i>
    <i>
      <x v="243"/>
      <x v="304"/>
    </i>
    <i r="1">
      <x v="425"/>
    </i>
    <i r="1">
      <x v="494"/>
    </i>
    <i r="1">
      <x v="1356"/>
    </i>
    <i r="1">
      <x v="1638"/>
    </i>
    <i>
      <x v="244"/>
      <x v="305"/>
    </i>
    <i r="1">
      <x v="394"/>
    </i>
    <i r="1">
      <x v="495"/>
    </i>
    <i>
      <x v="245"/>
      <x v="307"/>
    </i>
    <i r="1">
      <x v="1041"/>
    </i>
    <i r="1">
      <x v="1295"/>
    </i>
    <i>
      <x v="246"/>
      <x v="308"/>
    </i>
    <i r="1">
      <x v="555"/>
    </i>
    <i r="1">
      <x v="1432"/>
    </i>
    <i r="1">
      <x v="1558"/>
    </i>
    <i>
      <x v="247"/>
      <x v="310"/>
    </i>
    <i>
      <x v="248"/>
      <x v="312"/>
    </i>
    <i>
      <x v="249"/>
      <x v="313"/>
    </i>
    <i>
      <x v="250"/>
      <x v="314"/>
    </i>
    <i>
      <x v="251"/>
      <x v="315"/>
    </i>
    <i>
      <x v="252"/>
      <x v="316"/>
    </i>
    <i>
      <x v="253"/>
      <x v="317"/>
    </i>
    <i>
      <x v="254"/>
      <x v="318"/>
    </i>
    <i>
      <x v="255"/>
      <x v="319"/>
    </i>
    <i>
      <x v="256"/>
      <x v="320"/>
    </i>
    <i>
      <x v="257"/>
      <x v="321"/>
    </i>
    <i>
      <x v="258"/>
      <x v="322"/>
    </i>
    <i>
      <x v="259"/>
      <x v="323"/>
    </i>
    <i>
      <x v="260"/>
      <x v="324"/>
    </i>
    <i>
      <x v="261"/>
      <x v="325"/>
    </i>
    <i>
      <x v="262"/>
      <x v="326"/>
    </i>
    <i>
      <x v="263"/>
      <x v="327"/>
    </i>
    <i>
      <x v="264"/>
      <x v="328"/>
    </i>
    <i>
      <x v="265"/>
      <x v="329"/>
    </i>
    <i>
      <x v="266"/>
      <x v="330"/>
    </i>
    <i>
      <x v="267"/>
      <x v="331"/>
    </i>
    <i>
      <x v="268"/>
      <x v="332"/>
    </i>
    <i>
      <x v="269"/>
      <x v="333"/>
    </i>
    <i>
      <x v="270"/>
      <x v="334"/>
    </i>
    <i>
      <x v="271"/>
      <x v="335"/>
    </i>
    <i>
      <x v="272"/>
      <x v="336"/>
    </i>
    <i>
      <x v="273"/>
      <x v="337"/>
    </i>
    <i>
      <x v="274"/>
      <x v="338"/>
    </i>
    <i>
      <x v="275"/>
      <x v="339"/>
    </i>
    <i>
      <x v="276"/>
      <x v="340"/>
    </i>
    <i>
      <x v="277"/>
      <x v="341"/>
    </i>
    <i>
      <x v="278"/>
      <x v="342"/>
    </i>
    <i>
      <x v="279"/>
      <x v="343"/>
    </i>
    <i>
      <x v="280"/>
      <x v="344"/>
    </i>
    <i>
      <x v="281"/>
      <x v="345"/>
    </i>
    <i>
      <x v="282"/>
      <x v="346"/>
    </i>
    <i>
      <x v="283"/>
      <x v="347"/>
    </i>
    <i>
      <x v="284"/>
      <x v="348"/>
    </i>
    <i>
      <x v="285"/>
      <x v="349"/>
    </i>
    <i>
      <x v="286"/>
      <x v="350"/>
    </i>
    <i>
      <x v="287"/>
      <x v="351"/>
    </i>
    <i>
      <x v="288"/>
      <x v="352"/>
    </i>
    <i>
      <x v="289"/>
      <x v="353"/>
    </i>
    <i>
      <x v="290"/>
      <x v="354"/>
    </i>
    <i>
      <x v="291"/>
      <x v="355"/>
    </i>
    <i>
      <x v="292"/>
      <x v="356"/>
    </i>
    <i>
      <x v="293"/>
      <x v="357"/>
    </i>
    <i>
      <x v="294"/>
      <x v="357"/>
    </i>
    <i>
      <x v="295"/>
      <x v="358"/>
    </i>
    <i>
      <x v="296"/>
      <x v="359"/>
    </i>
    <i>
      <x v="297"/>
      <x v="360"/>
    </i>
    <i>
      <x v="298"/>
      <x v="361"/>
    </i>
    <i r="1">
      <x v="1296"/>
    </i>
    <i r="1">
      <x v="1357"/>
    </i>
    <i>
      <x v="299"/>
      <x v="362"/>
    </i>
    <i>
      <x v="300"/>
      <x v="363"/>
    </i>
    <i>
      <x v="301"/>
      <x v="364"/>
    </i>
    <i>
      <x v="302"/>
      <x v="365"/>
    </i>
    <i>
      <x v="303"/>
      <x v="366"/>
    </i>
    <i>
      <x v="304"/>
      <x v="367"/>
    </i>
    <i>
      <x v="305"/>
      <x v="368"/>
    </i>
    <i>
      <x v="306"/>
      <x v="369"/>
    </i>
    <i>
      <x v="307"/>
      <x v="370"/>
    </i>
    <i>
      <x v="308"/>
      <x v="371"/>
    </i>
    <i>
      <x v="309"/>
      <x v="372"/>
    </i>
    <i>
      <x v="310"/>
      <x v="374"/>
    </i>
    <i>
      <x v="311"/>
      <x v="375"/>
    </i>
    <i>
      <x v="312"/>
      <x v="376"/>
    </i>
    <i r="1">
      <x v="1963"/>
    </i>
    <i>
      <x v="313"/>
      <x v="378"/>
    </i>
    <i>
      <x v="314"/>
      <x v="379"/>
    </i>
    <i>
      <x v="315"/>
      <x v="383"/>
    </i>
    <i>
      <x v="316"/>
      <x v="384"/>
    </i>
    <i>
      <x v="317"/>
      <x v="385"/>
    </i>
    <i r="1">
      <x v="2029"/>
    </i>
    <i>
      <x v="318"/>
      <x v="386"/>
    </i>
    <i r="1">
      <x v="1437"/>
    </i>
    <i>
      <x v="319"/>
      <x v="388"/>
    </i>
    <i r="1">
      <x v="565"/>
    </i>
    <i r="1">
      <x v="876"/>
    </i>
    <i>
      <x v="320"/>
      <x v="390"/>
    </i>
    <i r="1">
      <x v="554"/>
    </i>
    <i r="1">
      <x v="1421"/>
    </i>
    <i r="1">
      <x v="1559"/>
    </i>
    <i>
      <x v="321"/>
      <x v="412"/>
    </i>
    <i r="1">
      <x v="532"/>
    </i>
    <i r="1">
      <x v="561"/>
    </i>
    <i r="1">
      <x v="1271"/>
    </i>
    <i r="1">
      <x v="1335"/>
    </i>
    <i r="1">
      <x v="1563"/>
    </i>
    <i>
      <x v="322"/>
      <x v="214"/>
    </i>
    <i r="1">
      <x v="413"/>
    </i>
    <i>
      <x v="323"/>
      <x v="414"/>
    </i>
    <i r="1">
      <x v="515"/>
    </i>
    <i>
      <x v="324"/>
      <x v="416"/>
    </i>
    <i r="1">
      <x v="1386"/>
    </i>
    <i>
      <x v="325"/>
      <x v="417"/>
    </i>
    <i>
      <x v="326"/>
      <x v="419"/>
    </i>
    <i>
      <x v="327"/>
      <x v="421"/>
    </i>
    <i r="1">
      <x v="1293"/>
    </i>
    <i r="1">
      <x v="1471"/>
    </i>
    <i>
      <x v="328"/>
      <x v="426"/>
    </i>
    <i>
      <x v="329"/>
      <x v="427"/>
    </i>
    <i>
      <x v="330"/>
      <x v="428"/>
    </i>
    <i>
      <x v="331"/>
      <x v="430"/>
    </i>
    <i>
      <x v="332"/>
      <x v="431"/>
    </i>
    <i r="1">
      <x v="913"/>
    </i>
    <i>
      <x v="333"/>
      <x v="432"/>
    </i>
    <i r="1">
      <x v="2096"/>
    </i>
    <i>
      <x v="334"/>
      <x v="433"/>
    </i>
    <i r="1">
      <x v="537"/>
    </i>
    <i r="1">
      <x v="920"/>
    </i>
    <i r="1">
      <x v="1238"/>
    </i>
    <i r="1">
      <x v="1374"/>
    </i>
    <i r="1">
      <x v="1562"/>
    </i>
    <i>
      <x v="335"/>
      <x v="434"/>
    </i>
    <i r="1">
      <x v="583"/>
    </i>
    <i r="1">
      <x v="1240"/>
    </i>
    <i r="1">
      <x v="1320"/>
    </i>
    <i r="1">
      <x v="1366"/>
    </i>
    <i r="1">
      <x v="1466"/>
    </i>
    <i>
      <x v="336"/>
      <x v="436"/>
    </i>
    <i r="1">
      <x v="450"/>
    </i>
    <i>
      <x v="337"/>
      <x v="437"/>
    </i>
    <i r="1">
      <x v="1974"/>
    </i>
    <i>
      <x v="338"/>
      <x v="440"/>
    </i>
    <i r="1">
      <x v="1193"/>
    </i>
    <i r="1">
      <x v="1484"/>
    </i>
    <i r="1">
      <x v="1582"/>
    </i>
    <i>
      <x v="339"/>
      <x v="441"/>
    </i>
    <i r="1">
      <x v="860"/>
    </i>
    <i>
      <x v="340"/>
      <x v="442"/>
    </i>
    <i r="1">
      <x v="1022"/>
    </i>
    <i r="1">
      <x v="1262"/>
    </i>
    <i>
      <x v="341"/>
      <x v="333"/>
    </i>
    <i>
      <x v="342"/>
      <x v="444"/>
    </i>
    <i>
      <x v="343"/>
      <x v="445"/>
    </i>
    <i r="1">
      <x v="1294"/>
    </i>
    <i r="1">
      <x v="1373"/>
    </i>
    <i>
      <x v="344"/>
      <x v="446"/>
    </i>
    <i r="1">
      <x v="559"/>
    </i>
    <i r="1">
      <x v="1241"/>
    </i>
    <i r="1">
      <x v="1369"/>
    </i>
    <i>
      <x v="345"/>
      <x v="447"/>
    </i>
    <i r="1">
      <x v="535"/>
    </i>
    <i r="1">
      <x v="1312"/>
    </i>
    <i r="1">
      <x v="1556"/>
    </i>
    <i>
      <x v="346"/>
      <x v="449"/>
    </i>
    <i r="1">
      <x v="865"/>
    </i>
    <i r="1">
      <x v="1368"/>
    </i>
    <i>
      <x v="347"/>
      <x v="452"/>
    </i>
    <i r="1">
      <x v="1313"/>
    </i>
    <i>
      <x v="348"/>
      <x v="454"/>
    </i>
    <i r="1">
      <x v="553"/>
    </i>
    <i r="1">
      <x v="839"/>
    </i>
    <i r="1">
      <x v="1054"/>
    </i>
    <i r="1">
      <x v="1182"/>
    </i>
    <i>
      <x v="349"/>
      <x v="455"/>
    </i>
    <i r="1">
      <x v="1328"/>
    </i>
    <i r="1">
      <x v="1619"/>
    </i>
    <i>
      <x v="350"/>
      <x v="461"/>
    </i>
    <i>
      <x v="351"/>
      <x v="462"/>
    </i>
    <i>
      <x v="352"/>
      <x v="463"/>
    </i>
    <i>
      <x v="353"/>
      <x v="464"/>
    </i>
    <i>
      <x v="354"/>
      <x v="465"/>
    </i>
    <i>
      <x v="355"/>
      <x v="466"/>
    </i>
    <i>
      <x v="356"/>
      <x v="467"/>
    </i>
    <i>
      <x v="357"/>
      <x v="468"/>
    </i>
    <i>
      <x v="358"/>
      <x v="469"/>
    </i>
    <i>
      <x v="359"/>
      <x v="470"/>
    </i>
    <i>
      <x v="360"/>
      <x v="471"/>
    </i>
    <i>
      <x v="361"/>
      <x v="472"/>
    </i>
    <i>
      <x v="362"/>
      <x v="473"/>
    </i>
    <i>
      <x v="363"/>
      <x v="474"/>
    </i>
    <i>
      <x v="364"/>
      <x v="475"/>
    </i>
    <i>
      <x v="365"/>
      <x v="476"/>
    </i>
    <i>
      <x v="366"/>
      <x v="477"/>
    </i>
    <i r="1">
      <x v="1209"/>
    </i>
    <i>
      <x v="367"/>
      <x v="478"/>
    </i>
    <i r="1">
      <x v="1599"/>
    </i>
    <i>
      <x v="368"/>
      <x v="479"/>
    </i>
    <i r="1">
      <x v="879"/>
    </i>
    <i r="1">
      <x v="1417"/>
    </i>
    <i r="1">
      <x v="1609"/>
    </i>
    <i>
      <x v="369"/>
      <x v="480"/>
    </i>
    <i>
      <x v="370"/>
      <x v="483"/>
    </i>
    <i r="1">
      <x v="1639"/>
    </i>
    <i>
      <x v="371"/>
      <x v="485"/>
    </i>
    <i>
      <x v="372"/>
      <x v="489"/>
    </i>
    <i>
      <x v="373"/>
      <x v="490"/>
    </i>
    <i>
      <x v="374"/>
      <x v="491"/>
    </i>
    <i>
      <x v="375"/>
      <x v="492"/>
    </i>
    <i>
      <x v="376"/>
      <x v="496"/>
    </i>
    <i>
      <x v="377"/>
      <x v="497"/>
    </i>
    <i>
      <x v="378"/>
      <x v="498"/>
    </i>
    <i>
      <x v="379"/>
      <x v="499"/>
    </i>
    <i>
      <x v="380"/>
      <x v="500"/>
    </i>
    <i>
      <x v="381"/>
      <x v="501"/>
    </i>
    <i>
      <x v="382"/>
      <x v="503"/>
    </i>
    <i>
      <x v="383"/>
      <x v="504"/>
    </i>
    <i r="1">
      <x v="1250"/>
    </i>
    <i>
      <x v="384"/>
      <x v="505"/>
    </i>
    <i>
      <x v="385"/>
      <x v="507"/>
    </i>
    <i>
      <x v="386"/>
      <x v="509"/>
    </i>
    <i>
      <x v="387"/>
      <x v="510"/>
    </i>
    <i>
      <x v="388"/>
      <x v="511"/>
    </i>
    <i>
      <x v="389"/>
      <x v="512"/>
    </i>
    <i>
      <x v="390"/>
      <x v="513"/>
    </i>
    <i>
      <x v="391"/>
      <x v="514"/>
    </i>
    <i r="1">
      <x v="1326"/>
    </i>
    <i>
      <x v="392"/>
      <x v="516"/>
    </i>
    <i r="1">
      <x v="1287"/>
    </i>
    <i>
      <x v="393"/>
      <x v="518"/>
    </i>
    <i>
      <x v="394"/>
      <x v="519"/>
    </i>
    <i>
      <x v="395"/>
      <x v="520"/>
    </i>
    <i r="1">
      <x v="1291"/>
    </i>
    <i>
      <x v="396"/>
      <x v="525"/>
    </i>
    <i>
      <x v="397"/>
      <x v="526"/>
    </i>
    <i>
      <x v="398"/>
      <x v="529"/>
    </i>
    <i>
      <x v="399"/>
      <x v="531"/>
    </i>
    <i r="1">
      <x v="1268"/>
    </i>
    <i>
      <x v="400"/>
      <x v="533"/>
    </i>
    <i r="1">
      <x v="2017"/>
    </i>
    <i>
      <x v="401"/>
      <x v="534"/>
    </i>
    <i r="1">
      <x v="911"/>
    </i>
    <i>
      <x v="402"/>
      <x v="536"/>
    </i>
    <i>
      <x v="403"/>
      <x v="539"/>
    </i>
    <i>
      <x v="404"/>
      <x v="540"/>
    </i>
    <i>
      <x v="405"/>
      <x v="541"/>
    </i>
    <i>
      <x v="406"/>
      <x v="542"/>
    </i>
    <i r="1">
      <x v="1044"/>
    </i>
    <i>
      <x v="407"/>
      <x v="543"/>
    </i>
    <i>
      <x v="408"/>
      <x v="544"/>
    </i>
    <i>
      <x v="409"/>
      <x v="545"/>
    </i>
    <i>
      <x v="410"/>
      <x v="546"/>
    </i>
    <i>
      <x v="411"/>
      <x v="547"/>
    </i>
    <i>
      <x v="412"/>
      <x v="548"/>
    </i>
    <i>
      <x v="413"/>
      <x v="549"/>
    </i>
    <i>
      <x v="414"/>
      <x v="550"/>
    </i>
    <i>
      <x v="415"/>
      <x v="551"/>
    </i>
    <i r="1">
      <x v="1043"/>
    </i>
    <i>
      <x v="416"/>
      <x v="552"/>
    </i>
    <i>
      <x v="417"/>
      <x v="577"/>
    </i>
    <i>
      <x v="418"/>
      <x v="579"/>
    </i>
    <i r="1">
      <x v="2099"/>
    </i>
    <i>
      <x v="419"/>
      <x v="580"/>
    </i>
    <i>
      <x v="420"/>
      <x v="581"/>
    </i>
    <i r="1">
      <x v="903"/>
    </i>
    <i r="1">
      <x v="2095"/>
    </i>
    <i>
      <x v="421"/>
      <x v="582"/>
    </i>
    <i r="1">
      <x v="912"/>
    </i>
    <i r="1">
      <x v="2098"/>
    </i>
    <i>
      <x v="422"/>
      <x v="584"/>
    </i>
    <i>
      <x v="423"/>
      <x v="585"/>
    </i>
    <i>
      <x v="424"/>
      <x v="586"/>
    </i>
    <i r="1">
      <x v="661"/>
    </i>
    <i>
      <x v="425"/>
      <x v="587"/>
    </i>
    <i>
      <x v="426"/>
      <x v="588"/>
    </i>
    <i>
      <x v="427"/>
      <x v="589"/>
    </i>
    <i>
      <x v="428"/>
      <x v="590"/>
    </i>
    <i>
      <x v="429"/>
      <x v="591"/>
    </i>
    <i>
      <x v="430"/>
      <x v="592"/>
    </i>
    <i>
      <x v="431"/>
      <x v="593"/>
    </i>
    <i>
      <x v="432"/>
      <x v="594"/>
    </i>
    <i>
      <x v="433"/>
      <x v="595"/>
    </i>
    <i>
      <x v="434"/>
      <x v="596"/>
    </i>
    <i>
      <x v="435"/>
      <x v="597"/>
    </i>
    <i>
      <x v="436"/>
      <x v="598"/>
    </i>
    <i>
      <x v="437"/>
      <x v="599"/>
    </i>
    <i>
      <x v="438"/>
      <x v="600"/>
    </i>
    <i>
      <x v="439"/>
      <x v="601"/>
    </i>
    <i>
      <x v="440"/>
      <x v="602"/>
    </i>
    <i r="1">
      <x v="603"/>
    </i>
    <i>
      <x v="441"/>
      <x v="604"/>
    </i>
    <i>
      <x v="442"/>
      <x v="605"/>
    </i>
    <i>
      <x v="443"/>
      <x v="606"/>
    </i>
    <i>
      <x v="444"/>
      <x v="607"/>
    </i>
    <i>
      <x v="445"/>
      <x v="608"/>
    </i>
    <i>
      <x v="446"/>
      <x v="609"/>
    </i>
    <i r="1">
      <x v="616"/>
    </i>
    <i>
      <x v="447"/>
      <x v="610"/>
    </i>
    <i>
      <x v="448"/>
      <x v="611"/>
    </i>
    <i>
      <x v="449"/>
      <x v="612"/>
    </i>
    <i>
      <x v="450"/>
      <x v="613"/>
    </i>
    <i>
      <x v="451"/>
      <x v="614"/>
    </i>
    <i>
      <x v="452"/>
      <x v="615"/>
    </i>
    <i r="1">
      <x v="1266"/>
    </i>
    <i>
      <x v="453"/>
      <x v="617"/>
    </i>
    <i>
      <x v="454"/>
      <x v="618"/>
    </i>
    <i r="1">
      <x v="662"/>
    </i>
    <i>
      <x v="455"/>
      <x v="619"/>
    </i>
    <i>
      <x v="456"/>
      <x v="620"/>
    </i>
    <i>
      <x v="457"/>
      <x v="621"/>
    </i>
    <i>
      <x v="458"/>
      <x v="622"/>
    </i>
    <i>
      <x v="459"/>
      <x v="623"/>
    </i>
    <i>
      <x v="460"/>
      <x v="624"/>
    </i>
    <i>
      <x v="461"/>
      <x v="625"/>
    </i>
    <i>
      <x v="462"/>
      <x v="626"/>
    </i>
    <i>
      <x v="463"/>
      <x v="627"/>
    </i>
    <i>
      <x v="464"/>
      <x v="628"/>
    </i>
    <i>
      <x v="465"/>
      <x v="629"/>
    </i>
    <i>
      <x v="466"/>
      <x v="630"/>
    </i>
    <i>
      <x v="467"/>
      <x v="631"/>
    </i>
    <i>
      <x v="468"/>
      <x v="632"/>
    </i>
    <i>
      <x v="469"/>
      <x v="633"/>
    </i>
    <i>
      <x v="470"/>
      <x v="634"/>
    </i>
    <i>
      <x v="471"/>
      <x v="635"/>
    </i>
    <i>
      <x v="472"/>
      <x v="636"/>
    </i>
    <i>
      <x v="473"/>
      <x v="637"/>
    </i>
    <i>
      <x v="474"/>
      <x v="638"/>
    </i>
    <i>
      <x v="475"/>
      <x v="639"/>
    </i>
    <i r="1">
      <x v="657"/>
    </i>
    <i r="1">
      <x v="853"/>
    </i>
    <i>
      <x v="476"/>
      <x v="640"/>
    </i>
    <i>
      <x v="477"/>
      <x v="641"/>
    </i>
    <i>
      <x v="478"/>
      <x v="642"/>
    </i>
    <i>
      <x v="479"/>
      <x v="644"/>
    </i>
    <i>
      <x v="480"/>
      <x v="645"/>
    </i>
    <i>
      <x v="481"/>
      <x v="648"/>
    </i>
    <i>
      <x v="482"/>
      <x v="649"/>
    </i>
    <i>
      <x v="483"/>
      <x v="658"/>
    </i>
    <i>
      <x v="484"/>
      <x v="659"/>
    </i>
    <i>
      <x v="485"/>
      <x v="660"/>
    </i>
    <i>
      <x v="486"/>
      <x v="623"/>
    </i>
    <i>
      <x v="487"/>
      <x v="666"/>
    </i>
    <i r="1">
      <x v="980"/>
    </i>
    <i>
      <x v="488"/>
      <x v="667"/>
    </i>
    <i r="1">
      <x v="843"/>
    </i>
    <i r="1">
      <x v="961"/>
    </i>
    <i>
      <x v="489"/>
      <x v="668"/>
    </i>
    <i>
      <x v="490"/>
      <x v="669"/>
    </i>
    <i>
      <x v="491"/>
      <x v="670"/>
    </i>
    <i r="1">
      <x v="901"/>
    </i>
    <i r="1">
      <x v="968"/>
    </i>
    <i>
      <x v="492"/>
      <x v="671"/>
    </i>
    <i r="1">
      <x v="896"/>
    </i>
    <i r="1">
      <x v="1585"/>
    </i>
    <i>
      <x v="493"/>
      <x v="672"/>
    </i>
    <i>
      <x v="494"/>
      <x v="673"/>
    </i>
    <i>
      <x v="495"/>
      <x v="674"/>
    </i>
    <i>
      <x v="496"/>
      <x v="675"/>
    </i>
    <i>
      <x v="497"/>
      <x v="676"/>
    </i>
    <i>
      <x v="498"/>
      <x v="677"/>
    </i>
    <i>
      <x v="499"/>
      <x v="679"/>
    </i>
    <i>
      <x v="500"/>
      <x v="680"/>
    </i>
    <i>
      <x v="501"/>
      <x v="681"/>
    </i>
    <i>
      <x v="502"/>
      <x v="682"/>
    </i>
    <i>
      <x v="503"/>
      <x v="683"/>
    </i>
    <i>
      <x v="504"/>
      <x v="684"/>
    </i>
    <i>
      <x v="505"/>
      <x v="685"/>
    </i>
    <i>
      <x v="506"/>
      <x v="686"/>
    </i>
    <i>
      <x v="507"/>
      <x v="687"/>
    </i>
    <i>
      <x v="508"/>
      <x v="688"/>
    </i>
    <i>
      <x v="509"/>
      <x v="689"/>
    </i>
    <i>
      <x v="510"/>
      <x v="690"/>
    </i>
    <i>
      <x v="511"/>
      <x v="692"/>
    </i>
    <i>
      <x v="512"/>
      <x v="693"/>
    </i>
    <i r="1">
      <x v="1530"/>
    </i>
    <i>
      <x v="513"/>
      <x v="694"/>
    </i>
    <i>
      <x v="514"/>
      <x v="695"/>
    </i>
    <i>
      <x v="515"/>
      <x v="696"/>
    </i>
    <i>
      <x v="516"/>
      <x v="697"/>
    </i>
    <i>
      <x v="517"/>
      <x v="698"/>
    </i>
    <i r="1">
      <x v="1491"/>
    </i>
    <i>
      <x v="518"/>
      <x v="699"/>
    </i>
    <i>
      <x v="519"/>
      <x v="700"/>
    </i>
    <i>
      <x v="520"/>
      <x v="701"/>
    </i>
    <i>
      <x v="521"/>
      <x v="703"/>
    </i>
    <i r="1">
      <x v="906"/>
    </i>
    <i r="1">
      <x v="1048"/>
    </i>
    <i r="1">
      <x v="1521"/>
    </i>
    <i>
      <x v="522"/>
      <x v="704"/>
    </i>
    <i>
      <x v="523"/>
      <x v="705"/>
    </i>
    <i r="1">
      <x v="899"/>
    </i>
    <i>
      <x v="524"/>
      <x v="707"/>
    </i>
    <i>
      <x v="525"/>
      <x v="708"/>
    </i>
    <i>
      <x v="526"/>
      <x v="710"/>
    </i>
    <i>
      <x v="527"/>
      <x v="712"/>
    </i>
    <i>
      <x v="528"/>
      <x v="713"/>
    </i>
    <i>
      <x v="529"/>
      <x v="714"/>
    </i>
    <i>
      <x v="530"/>
      <x v="715"/>
    </i>
    <i>
      <x v="531"/>
      <x v="716"/>
    </i>
    <i>
      <x v="532"/>
      <x v="717"/>
    </i>
    <i>
      <x v="533"/>
      <x v="718"/>
    </i>
    <i r="1">
      <x v="1096"/>
    </i>
    <i>
      <x v="534"/>
      <x v="719"/>
    </i>
    <i r="1">
      <x v="910"/>
    </i>
    <i r="1">
      <x v="1461"/>
    </i>
    <i>
      <x v="535"/>
      <x v="720"/>
    </i>
    <i r="1">
      <x v="908"/>
    </i>
    <i r="1">
      <x v="1083"/>
    </i>
    <i r="1">
      <x v="1458"/>
    </i>
    <i>
      <x v="536"/>
      <x v="720"/>
    </i>
    <i r="1">
      <x v="721"/>
    </i>
    <i r="1">
      <x v="1149"/>
    </i>
    <i>
      <x v="537"/>
      <x v="722"/>
    </i>
    <i>
      <x v="538"/>
      <x v="723"/>
    </i>
    <i r="1">
      <x v="1076"/>
    </i>
    <i>
      <x v="539"/>
      <x v="724"/>
    </i>
    <i>
      <x v="540"/>
      <x v="725"/>
    </i>
    <i>
      <x v="541"/>
      <x v="726"/>
    </i>
    <i>
      <x v="542"/>
      <x v="727"/>
    </i>
    <i>
      <x v="543"/>
      <x v="728"/>
    </i>
    <i>
      <x v="544"/>
      <x v="729"/>
    </i>
    <i>
      <x v="545"/>
      <x v="730"/>
    </i>
    <i>
      <x v="546"/>
      <x v="731"/>
    </i>
    <i>
      <x v="547"/>
      <x v="732"/>
    </i>
    <i r="1">
      <x v="795"/>
    </i>
    <i>
      <x v="548"/>
      <x v="733"/>
    </i>
    <i r="1">
      <x v="757"/>
    </i>
    <i>
      <x v="549"/>
      <x v="734"/>
    </i>
    <i>
      <x v="550"/>
      <x v="735"/>
    </i>
    <i>
      <x v="551"/>
      <x v="736"/>
    </i>
    <i>
      <x v="552"/>
      <x v="737"/>
    </i>
    <i>
      <x v="553"/>
      <x v="738"/>
    </i>
    <i>
      <x v="554"/>
      <x v="739"/>
    </i>
    <i>
      <x v="555"/>
      <x v="740"/>
    </i>
    <i>
      <x v="556"/>
      <x v="741"/>
    </i>
    <i r="1">
      <x v="1502"/>
    </i>
    <i>
      <x v="557"/>
      <x v="742"/>
    </i>
    <i>
      <x v="558"/>
      <x v="743"/>
    </i>
    <i r="1">
      <x v="994"/>
    </i>
    <i>
      <x v="559"/>
      <x v="744"/>
    </i>
    <i>
      <x v="560"/>
      <x v="745"/>
    </i>
    <i r="1">
      <x v="1196"/>
    </i>
    <i r="1">
      <x v="1504"/>
    </i>
    <i r="1">
      <x v="1588"/>
    </i>
    <i>
      <x v="561"/>
      <x v="746"/>
    </i>
    <i>
      <x v="562"/>
      <x v="747"/>
    </i>
    <i>
      <x v="563"/>
      <x v="748"/>
    </i>
    <i>
      <x v="564"/>
      <x v="749"/>
    </i>
    <i>
      <x v="565"/>
      <x v="750"/>
    </i>
    <i r="1">
      <x v="1510"/>
    </i>
    <i>
      <x v="566"/>
      <x v="751"/>
    </i>
    <i>
      <x v="567"/>
      <x v="752"/>
    </i>
    <i>
      <x v="568"/>
      <x v="753"/>
    </i>
    <i r="1">
      <x v="1544"/>
    </i>
    <i>
      <x v="569"/>
      <x v="754"/>
    </i>
    <i>
      <x v="570"/>
      <x v="755"/>
    </i>
    <i>
      <x v="571"/>
      <x v="756"/>
    </i>
    <i>
      <x v="572"/>
      <x v="758"/>
    </i>
    <i r="1">
      <x v="1496"/>
    </i>
    <i>
      <x v="573"/>
      <x v="759"/>
    </i>
    <i>
      <x v="574"/>
      <x v="760"/>
    </i>
    <i>
      <x v="575"/>
      <x v="761"/>
    </i>
    <i>
      <x v="576"/>
      <x v="762"/>
    </i>
    <i>
      <x v="577"/>
      <x v="763"/>
    </i>
    <i>
      <x v="578"/>
      <x v="764"/>
    </i>
    <i>
      <x v="579"/>
      <x v="765"/>
    </i>
    <i>
      <x v="580"/>
      <x v="766"/>
    </i>
    <i>
      <x v="581"/>
      <x v="767"/>
    </i>
    <i>
      <x v="582"/>
      <x v="768"/>
    </i>
    <i>
      <x v="583"/>
      <x v="769"/>
    </i>
    <i>
      <x v="584"/>
      <x v="770"/>
    </i>
    <i r="1">
      <x v="1102"/>
    </i>
    <i>
      <x v="585"/>
      <x v="771"/>
    </i>
    <i>
      <x v="586"/>
      <x v="772"/>
    </i>
    <i>
      <x v="587"/>
      <x v="773"/>
    </i>
    <i r="1">
      <x v="1116"/>
    </i>
    <i>
      <x v="588"/>
      <x v="774"/>
    </i>
    <i>
      <x v="589"/>
      <x v="775"/>
    </i>
    <i>
      <x v="590"/>
      <x v="776"/>
    </i>
    <i r="1">
      <x v="989"/>
    </i>
    <i>
      <x v="591"/>
      <x v="777"/>
    </i>
    <i>
      <x v="592"/>
      <x v="778"/>
    </i>
    <i>
      <x v="593"/>
      <x v="780"/>
    </i>
    <i r="1">
      <x v="1175"/>
    </i>
    <i>
      <x v="594"/>
      <x v="724"/>
    </i>
    <i>
      <x v="595"/>
      <x v="781"/>
    </i>
    <i>
      <x v="596"/>
      <x v="772"/>
    </i>
    <i>
      <x v="597"/>
      <x v="782"/>
    </i>
    <i>
      <x v="598"/>
      <x v="783"/>
    </i>
    <i>
      <x v="599"/>
      <x v="784"/>
    </i>
    <i>
      <x v="600"/>
      <x v="785"/>
    </i>
    <i>
      <x v="601"/>
      <x v="786"/>
    </i>
    <i>
      <x v="602"/>
      <x v="787"/>
    </i>
    <i>
      <x v="603"/>
      <x v="788"/>
    </i>
    <i>
      <x v="604"/>
      <x v="789"/>
    </i>
    <i>
      <x v="605"/>
      <x v="790"/>
    </i>
    <i>
      <x v="606"/>
      <x v="791"/>
    </i>
    <i>
      <x v="607"/>
      <x v="792"/>
    </i>
    <i>
      <x v="608"/>
      <x v="793"/>
    </i>
    <i>
      <x v="609"/>
      <x v="794"/>
    </i>
    <i>
      <x v="610"/>
      <x v="796"/>
    </i>
    <i>
      <x v="611"/>
      <x v="799"/>
    </i>
    <i>
      <x v="612"/>
      <x v="801"/>
    </i>
    <i>
      <x v="613"/>
      <x v="803"/>
    </i>
    <i>
      <x v="614"/>
      <x v="804"/>
    </i>
    <i>
      <x v="615"/>
      <x v="805"/>
    </i>
    <i>
      <x v="616"/>
      <x v="806"/>
    </i>
    <i r="1">
      <x v="972"/>
    </i>
    <i>
      <x v="617"/>
      <x v="807"/>
    </i>
    <i>
      <x v="618"/>
      <x v="808"/>
    </i>
    <i r="1">
      <x v="1222"/>
    </i>
    <i>
      <x v="619"/>
      <x v="809"/>
    </i>
    <i>
      <x v="620"/>
      <x v="810"/>
    </i>
    <i>
      <x v="621"/>
      <x v="811"/>
    </i>
    <i>
      <x v="622"/>
      <x v="812"/>
    </i>
    <i>
      <x v="623"/>
      <x v="813"/>
    </i>
    <i>
      <x v="624"/>
      <x v="814"/>
    </i>
    <i>
      <x v="625"/>
      <x v="815"/>
    </i>
    <i>
      <x v="626"/>
      <x v="816"/>
    </i>
    <i>
      <x v="627"/>
      <x v="748"/>
    </i>
    <i>
      <x v="628"/>
      <x v="817"/>
    </i>
    <i>
      <x v="629"/>
      <x v="818"/>
    </i>
    <i>
      <x v="630"/>
      <x v="819"/>
    </i>
    <i>
      <x v="631"/>
      <x v="820"/>
    </i>
    <i>
      <x v="632"/>
      <x v="824"/>
    </i>
    <i>
      <x v="633"/>
      <x v="826"/>
    </i>
    <i>
      <x v="634"/>
      <x v="827"/>
    </i>
    <i r="1">
      <x v="1434"/>
    </i>
    <i>
      <x v="635"/>
      <x v="828"/>
    </i>
    <i r="1">
      <x v="1064"/>
    </i>
    <i>
      <x v="636"/>
      <x v="829"/>
    </i>
    <i r="1">
      <x v="2093"/>
    </i>
    <i>
      <x v="637"/>
      <x v="830"/>
    </i>
    <i r="1">
      <x v="898"/>
    </i>
    <i r="1">
      <x v="2094"/>
    </i>
    <i>
      <x v="638"/>
      <x v="831"/>
    </i>
    <i r="1">
      <x v="2007"/>
    </i>
    <i>
      <x v="639"/>
      <x v="832"/>
    </i>
    <i r="1">
      <x v="2030"/>
    </i>
    <i>
      <x v="640"/>
      <x v="833"/>
    </i>
    <i r="1">
      <x v="2031"/>
    </i>
    <i>
      <x v="641"/>
      <x v="834"/>
    </i>
    <i r="1">
      <x v="893"/>
    </i>
    <i r="1">
      <x v="2032"/>
    </i>
    <i>
      <x v="642"/>
      <x v="835"/>
    </i>
    <i r="1">
      <x v="2033"/>
    </i>
    <i>
      <x v="643"/>
      <x v="836"/>
    </i>
    <i r="1">
      <x v="2034"/>
    </i>
    <i>
      <x v="644"/>
      <x v="838"/>
    </i>
    <i r="1">
      <x v="1465"/>
    </i>
    <i r="1">
      <x v="1596"/>
    </i>
    <i>
      <x v="645"/>
      <x v="842"/>
    </i>
    <i>
      <x v="646"/>
      <x v="844"/>
    </i>
    <i r="1">
      <x v="1429"/>
    </i>
    <i>
      <x v="647"/>
      <x v="845"/>
    </i>
    <i>
      <x v="648"/>
      <x v="846"/>
    </i>
    <i r="1">
      <x v="2033"/>
    </i>
    <i>
      <x v="649"/>
      <x v="847"/>
    </i>
    <i r="1">
      <x v="2035"/>
    </i>
    <i>
      <x v="650"/>
      <x v="848"/>
    </i>
    <i r="1">
      <x v="1183"/>
    </i>
    <i>
      <x v="651"/>
      <x v="849"/>
    </i>
    <i>
      <x v="652"/>
      <x v="850"/>
    </i>
    <i>
      <x v="653"/>
      <x v="852"/>
    </i>
    <i>
      <x v="654"/>
      <x v="856"/>
    </i>
    <i r="1">
      <x v="1272"/>
    </i>
    <i>
      <x v="655"/>
      <x v="859"/>
    </i>
    <i r="1">
      <x v="1637"/>
    </i>
    <i>
      <x v="656"/>
      <x v="864"/>
    </i>
    <i>
      <x v="657"/>
      <x v="869"/>
    </i>
    <i>
      <x v="658"/>
      <x v="872"/>
    </i>
    <i r="1">
      <x v="1194"/>
    </i>
    <i>
      <x v="659"/>
      <x v="875"/>
    </i>
    <i>
      <x v="660"/>
      <x v="877"/>
    </i>
    <i r="1">
      <x v="2016"/>
    </i>
    <i>
      <x v="661"/>
      <x v="880"/>
    </i>
    <i>
      <x v="662"/>
      <x v="882"/>
    </i>
    <i r="1">
      <x v="979"/>
    </i>
    <i>
      <x v="663"/>
      <x v="883"/>
    </i>
    <i r="1">
      <x v="1065"/>
    </i>
    <i r="1">
      <x v="1427"/>
    </i>
    <i>
      <x v="664"/>
      <x v="884"/>
    </i>
    <i r="1">
      <x v="1444"/>
    </i>
    <i>
      <x v="665"/>
      <x v="885"/>
    </i>
    <i>
      <x v="666"/>
      <x v="886"/>
    </i>
    <i r="1">
      <x v="1561"/>
    </i>
    <i>
      <x v="667"/>
      <x v="885"/>
    </i>
    <i>
      <x v="668"/>
      <x v="887"/>
    </i>
    <i>
      <x v="669"/>
      <x v="888"/>
    </i>
    <i>
      <x v="670"/>
      <x v="889"/>
    </i>
    <i>
      <x v="671"/>
      <x v="890"/>
    </i>
    <i r="1">
      <x v="1472"/>
    </i>
    <i>
      <x v="672"/>
      <x v="891"/>
    </i>
    <i r="1">
      <x v="1436"/>
    </i>
    <i>
      <x v="673"/>
      <x v="892"/>
    </i>
    <i r="1">
      <x v="897"/>
    </i>
    <i>
      <x v="674"/>
      <x v="894"/>
    </i>
    <i r="1">
      <x v="2036"/>
    </i>
    <i>
      <x v="675"/>
      <x v="895"/>
    </i>
    <i r="1">
      <x v="1077"/>
    </i>
    <i r="1">
      <x v="1244"/>
    </i>
    <i>
      <x v="676"/>
      <x v="900"/>
    </i>
    <i>
      <x v="677"/>
      <x v="904"/>
    </i>
    <i>
      <x v="678"/>
      <x v="907"/>
    </i>
    <i r="1">
      <x v="1082"/>
    </i>
    <i>
      <x v="679"/>
      <x v="909"/>
    </i>
    <i r="1">
      <x v="1208"/>
    </i>
    <i>
      <x v="680"/>
      <x v="914"/>
    </i>
    <i r="1">
      <x v="1270"/>
    </i>
    <i>
      <x v="681"/>
      <x v="915"/>
    </i>
    <i>
      <x v="682"/>
      <x v="916"/>
    </i>
    <i>
      <x v="683"/>
      <x v="917"/>
    </i>
    <i r="1">
      <x v="1085"/>
    </i>
    <i>
      <x v="684"/>
      <x v="918"/>
    </i>
    <i>
      <x v="685"/>
      <x v="919"/>
    </i>
    <i>
      <x v="686"/>
      <x v="921"/>
    </i>
    <i>
      <x v="687"/>
      <x v="922"/>
    </i>
    <i>
      <x v="688"/>
      <x v="923"/>
    </i>
    <i>
      <x v="689"/>
      <x v="924"/>
    </i>
    <i>
      <x v="690"/>
      <x v="925"/>
    </i>
    <i>
      <x v="691"/>
      <x v="926"/>
    </i>
    <i>
      <x v="692"/>
      <x v="927"/>
    </i>
    <i>
      <x v="693"/>
      <x v="928"/>
    </i>
    <i>
      <x v="694"/>
      <x v="929"/>
    </i>
    <i>
      <x v="695"/>
      <x v="930"/>
    </i>
    <i>
      <x v="696"/>
      <x v="931"/>
    </i>
    <i>
      <x v="697"/>
      <x v="932"/>
    </i>
    <i>
      <x v="698"/>
      <x v="933"/>
    </i>
    <i r="1">
      <x v="1049"/>
    </i>
    <i r="1">
      <x v="1463"/>
    </i>
    <i>
      <x v="699"/>
      <x v="934"/>
    </i>
    <i>
      <x v="700"/>
      <x v="935"/>
    </i>
    <i>
      <x v="701"/>
      <x v="936"/>
    </i>
    <i>
      <x v="702"/>
      <x v="937"/>
    </i>
    <i>
      <x v="703"/>
      <x v="938"/>
    </i>
    <i>
      <x v="704"/>
      <x v="939"/>
    </i>
    <i>
      <x v="705"/>
      <x v="940"/>
    </i>
    <i>
      <x v="706"/>
      <x v="941"/>
    </i>
    <i>
      <x v="707"/>
      <x v="942"/>
    </i>
    <i>
      <x v="708"/>
      <x v="943"/>
    </i>
    <i>
      <x v="709"/>
      <x v="944"/>
    </i>
    <i>
      <x v="710"/>
      <x v="945"/>
    </i>
    <i>
      <x v="711"/>
      <x v="946"/>
    </i>
    <i>
      <x v="712"/>
      <x v="947"/>
    </i>
    <i>
      <x v="713"/>
      <x v="948"/>
    </i>
    <i>
      <x v="714"/>
      <x v="949"/>
    </i>
    <i>
      <x v="715"/>
      <x v="950"/>
    </i>
    <i r="1">
      <x v="1508"/>
    </i>
    <i>
      <x v="716"/>
      <x v="951"/>
    </i>
    <i>
      <x v="717"/>
      <x v="952"/>
    </i>
    <i r="1">
      <x v="1057"/>
    </i>
    <i>
      <x v="718"/>
      <x v="953"/>
    </i>
    <i>
      <x v="719"/>
      <x v="954"/>
    </i>
    <i>
      <x v="720"/>
      <x v="955"/>
    </i>
    <i>
      <x v="721"/>
      <x v="956"/>
    </i>
    <i>
      <x v="722"/>
      <x v="957"/>
    </i>
    <i>
      <x v="723"/>
      <x v="958"/>
    </i>
    <i>
      <x v="724"/>
      <x v="959"/>
    </i>
    <i>
      <x v="725"/>
      <x v="960"/>
    </i>
    <i>
      <x v="726"/>
      <x v="963"/>
    </i>
    <i>
      <x v="727"/>
      <x v="964"/>
    </i>
    <i>
      <x v="728"/>
      <x v="965"/>
    </i>
    <i>
      <x v="729"/>
      <x v="966"/>
    </i>
    <i>
      <x v="730"/>
      <x v="967"/>
    </i>
    <i>
      <x v="731"/>
      <x v="969"/>
    </i>
    <i>
      <x v="732"/>
      <x v="970"/>
    </i>
    <i>
      <x v="733"/>
      <x v="971"/>
    </i>
    <i>
      <x v="734"/>
      <x v="973"/>
    </i>
    <i>
      <x v="735"/>
      <x v="974"/>
    </i>
    <i>
      <x v="736"/>
      <x v="975"/>
    </i>
    <i>
      <x v="737"/>
      <x v="976"/>
    </i>
    <i>
      <x v="738"/>
      <x v="977"/>
    </i>
    <i>
      <x v="739"/>
      <x v="978"/>
    </i>
    <i>
      <x v="740"/>
      <x v="981"/>
    </i>
    <i r="1">
      <x v="1435"/>
    </i>
    <i>
      <x v="741"/>
      <x v="982"/>
    </i>
    <i>
      <x v="742"/>
      <x v="983"/>
    </i>
    <i>
      <x v="743"/>
      <x v="984"/>
    </i>
    <i>
      <x v="744"/>
      <x v="985"/>
    </i>
    <i>
      <x v="745"/>
      <x v="986"/>
    </i>
    <i>
      <x v="746"/>
      <x v="948"/>
    </i>
    <i>
      <x v="747"/>
      <x v="987"/>
    </i>
    <i>
      <x v="748"/>
      <x v="990"/>
    </i>
    <i>
      <x v="749"/>
      <x v="991"/>
    </i>
    <i>
      <x v="750"/>
      <x v="992"/>
    </i>
    <i>
      <x v="751"/>
      <x v="993"/>
    </i>
    <i>
      <x v="752"/>
      <x v="995"/>
    </i>
    <i>
      <x v="753"/>
      <x v="996"/>
    </i>
    <i>
      <x v="754"/>
      <x v="998"/>
    </i>
    <i>
      <x v="755"/>
      <x v="999"/>
    </i>
    <i>
      <x v="756"/>
      <x v="1000"/>
    </i>
    <i>
      <x v="757"/>
      <x v="1001"/>
    </i>
    <i r="1">
      <x v="1036"/>
    </i>
    <i r="1">
      <x v="1455"/>
    </i>
    <i>
      <x v="758"/>
      <x v="1002"/>
    </i>
    <i>
      <x v="759"/>
      <x v="1003"/>
    </i>
    <i>
      <x v="760"/>
      <x v="1004"/>
    </i>
    <i>
      <x v="761"/>
      <x v="1005"/>
    </i>
    <i>
      <x v="762"/>
      <x v="1006"/>
    </i>
    <i>
      <x v="763"/>
      <x v="1007"/>
    </i>
    <i>
      <x v="764"/>
      <x v="1008"/>
    </i>
    <i>
      <x v="765"/>
      <x v="1007"/>
    </i>
    <i>
      <x v="766"/>
      <x v="1009"/>
    </i>
    <i>
      <x v="767"/>
      <x v="1010"/>
    </i>
    <i>
      <x v="768"/>
      <x v="1011"/>
    </i>
    <i>
      <x v="769"/>
      <x v="1012"/>
    </i>
    <i>
      <x v="770"/>
      <x v="1013"/>
    </i>
    <i>
      <x v="771"/>
      <x v="1014"/>
    </i>
    <i>
      <x v="772"/>
      <x v="1015"/>
    </i>
    <i r="1">
      <x v="1428"/>
    </i>
    <i>
      <x v="773"/>
      <x v="1016"/>
    </i>
    <i>
      <x v="774"/>
      <x v="1017"/>
    </i>
    <i>
      <x v="775"/>
      <x v="1018"/>
    </i>
    <i r="1">
      <x v="1310"/>
    </i>
    <i>
      <x v="776"/>
      <x v="1019"/>
    </i>
    <i>
      <x v="777"/>
      <x v="1020"/>
    </i>
    <i>
      <x v="778"/>
      <x v="1021"/>
    </i>
    <i>
      <x v="779"/>
      <x v="1023"/>
    </i>
    <i>
      <x v="780"/>
      <x v="1024"/>
    </i>
    <i>
      <x v="781"/>
      <x v="1025"/>
    </i>
    <i r="1">
      <x v="1467"/>
    </i>
    <i>
      <x v="782"/>
      <x v="1027"/>
    </i>
    <i>
      <x v="783"/>
      <x v="1028"/>
    </i>
    <i>
      <x v="784"/>
      <x v="1029"/>
    </i>
    <i r="1">
      <x v="1453"/>
    </i>
    <i>
      <x v="785"/>
      <x v="1030"/>
    </i>
    <i>
      <x v="786"/>
      <x v="1037"/>
    </i>
    <i>
      <x v="787"/>
      <x v="1038"/>
    </i>
    <i>
      <x v="788"/>
      <x v="1039"/>
    </i>
    <i>
      <x v="789"/>
      <x v="1040"/>
    </i>
    <i>
      <x v="790"/>
      <x v="1042"/>
    </i>
    <i>
      <x v="791"/>
      <x v="1046"/>
    </i>
    <i>
      <x v="792"/>
      <x v="1047"/>
    </i>
    <i r="1">
      <x v="1064"/>
    </i>
    <i r="1">
      <x v="1081"/>
    </i>
    <i>
      <x v="793"/>
      <x v="1050"/>
    </i>
    <i>
      <x v="794"/>
      <x v="1052"/>
    </i>
    <i>
      <x v="795"/>
      <x v="1029"/>
    </i>
    <i>
      <x v="796"/>
      <x v="1055"/>
    </i>
    <i>
      <x v="797"/>
      <x v="1056"/>
    </i>
    <i>
      <x v="798"/>
      <x v="1058"/>
    </i>
    <i>
      <x v="799"/>
      <x v="1060"/>
    </i>
    <i>
      <x v="800"/>
      <x v="1061"/>
    </i>
    <i>
      <x v="801"/>
      <x v="1063"/>
    </i>
    <i>
      <x v="802"/>
      <x v="1066"/>
    </i>
    <i>
      <x v="803"/>
      <x v="1067"/>
    </i>
    <i>
      <x v="804"/>
      <x v="1068"/>
    </i>
    <i>
      <x v="805"/>
      <x v="1069"/>
    </i>
    <i>
      <x v="806"/>
      <x v="1070"/>
    </i>
    <i r="1">
      <x v="1098"/>
    </i>
    <i>
      <x v="807"/>
      <x v="1071"/>
    </i>
    <i r="1">
      <x v="1203"/>
    </i>
    <i>
      <x v="808"/>
      <x v="1072"/>
    </i>
    <i>
      <x v="809"/>
      <x v="1073"/>
    </i>
    <i>
      <x v="810"/>
      <x v="1074"/>
    </i>
    <i>
      <x v="811"/>
      <x v="1075"/>
    </i>
    <i>
      <x v="812"/>
      <x v="1079"/>
    </i>
    <i>
      <x v="813"/>
      <x v="1080"/>
    </i>
    <i r="1">
      <x v="1099"/>
    </i>
    <i>
      <x v="814"/>
      <x v="1083"/>
    </i>
    <i>
      <x v="815"/>
      <x v="1084"/>
    </i>
    <i>
      <x v="816"/>
      <x v="1086"/>
    </i>
    <i>
      <x v="817"/>
      <x v="1087"/>
    </i>
    <i>
      <x v="818"/>
      <x v="1088"/>
    </i>
    <i>
      <x v="819"/>
      <x v="1089"/>
    </i>
    <i>
      <x v="820"/>
      <x v="1090"/>
    </i>
    <i>
      <x v="821"/>
      <x v="1091"/>
    </i>
    <i>
      <x v="822"/>
      <x v="1092"/>
    </i>
    <i>
      <x v="823"/>
      <x v="1093"/>
    </i>
    <i>
      <x v="824"/>
      <x v="1094"/>
    </i>
    <i>
      <x v="825"/>
      <x v="1095"/>
    </i>
    <i>
      <x v="826"/>
      <x v="1097"/>
    </i>
    <i>
      <x v="827"/>
      <x v="1100"/>
    </i>
    <i r="1">
      <x v="1217"/>
    </i>
    <i>
      <x v="828"/>
      <x v="1101"/>
    </i>
    <i>
      <x v="829"/>
      <x v="1103"/>
    </i>
    <i>
      <x v="830"/>
      <x v="1104"/>
    </i>
    <i r="1">
      <x v="1205"/>
    </i>
    <i>
      <x v="831"/>
      <x v="1105"/>
    </i>
    <i>
      <x v="832"/>
      <x v="1106"/>
    </i>
    <i r="1">
      <x v="1518"/>
    </i>
    <i r="1">
      <x v="1606"/>
    </i>
    <i>
      <x v="833"/>
      <x v="1107"/>
    </i>
    <i>
      <x v="834"/>
      <x v="1108"/>
    </i>
    <i>
      <x v="835"/>
      <x v="1109"/>
    </i>
    <i>
      <x v="836"/>
      <x v="1110"/>
    </i>
    <i>
      <x v="837"/>
      <x v="1111"/>
    </i>
    <i>
      <x v="838"/>
      <x v="1112"/>
    </i>
    <i>
      <x v="839"/>
      <x v="1113"/>
    </i>
    <i>
      <x v="840"/>
      <x v="1114"/>
    </i>
    <i>
      <x v="841"/>
      <x v="1115"/>
    </i>
    <i r="1">
      <x v="1216"/>
    </i>
    <i>
      <x v="842"/>
      <x v="1119"/>
    </i>
    <i r="1">
      <x v="1456"/>
    </i>
    <i>
      <x v="843"/>
      <x v="1120"/>
    </i>
    <i>
      <x v="844"/>
      <x v="1121"/>
    </i>
    <i>
      <x v="845"/>
      <x v="1122"/>
    </i>
    <i>
      <x v="846"/>
      <x v="1123"/>
    </i>
    <i>
      <x v="847"/>
      <x v="1124"/>
    </i>
    <i>
      <x v="848"/>
      <x v="1125"/>
    </i>
    <i>
      <x v="849"/>
      <x v="1126"/>
    </i>
    <i>
      <x v="850"/>
      <x v="1127"/>
    </i>
    <i>
      <x v="851"/>
      <x v="1128"/>
    </i>
    <i>
      <x v="852"/>
      <x v="1129"/>
    </i>
    <i>
      <x v="853"/>
      <x v="1130"/>
    </i>
    <i>
      <x v="854"/>
      <x v="1131"/>
    </i>
    <i>
      <x v="855"/>
      <x v="1132"/>
    </i>
    <i>
      <x v="856"/>
      <x v="1133"/>
    </i>
    <i>
      <x v="857"/>
      <x v="1134"/>
    </i>
    <i>
      <x v="858"/>
      <x v="1135"/>
    </i>
    <i>
      <x v="859"/>
      <x v="1136"/>
    </i>
    <i>
      <x v="860"/>
      <x v="1137"/>
    </i>
    <i>
      <x v="861"/>
      <x v="1138"/>
    </i>
    <i>
      <x v="862"/>
      <x v="1139"/>
    </i>
    <i>
      <x v="863"/>
      <x v="1140"/>
    </i>
    <i r="1">
      <x v="1202"/>
    </i>
    <i>
      <x v="864"/>
      <x v="1139"/>
    </i>
    <i>
      <x v="865"/>
      <x v="1141"/>
    </i>
    <i>
      <x v="866"/>
      <x v="1142"/>
    </i>
    <i>
      <x v="867"/>
      <x v="1143"/>
    </i>
    <i>
      <x v="868"/>
      <x v="1144"/>
    </i>
    <i>
      <x v="869"/>
      <x v="1070"/>
    </i>
    <i r="1">
      <x v="1214"/>
    </i>
    <i>
      <x v="870"/>
      <x v="1145"/>
    </i>
    <i>
      <x v="871"/>
      <x v="1146"/>
    </i>
    <i>
      <x v="872"/>
      <x v="1147"/>
    </i>
    <i>
      <x v="873"/>
      <x v="1148"/>
    </i>
    <i>
      <x v="874"/>
      <x v="721"/>
    </i>
    <i>
      <x v="875"/>
      <x v="1150"/>
    </i>
    <i>
      <x v="876"/>
      <x v="1151"/>
    </i>
    <i>
      <x v="877"/>
      <x v="1152"/>
    </i>
    <i r="1">
      <x v="1977"/>
    </i>
    <i>
      <x v="878"/>
      <x v="1153"/>
    </i>
    <i r="1">
      <x v="1969"/>
    </i>
    <i>
      <x v="879"/>
      <x v="1154"/>
    </i>
    <i r="1">
      <x v="2013"/>
    </i>
    <i>
      <x v="880"/>
      <x v="1156"/>
    </i>
    <i r="1">
      <x v="1352"/>
    </i>
    <i>
      <x v="881"/>
      <x v="1157"/>
    </i>
    <i>
      <x v="882"/>
      <x v="1163"/>
    </i>
    <i>
      <x v="883"/>
      <x v="1164"/>
    </i>
    <i>
      <x v="884"/>
      <x v="1165"/>
    </i>
    <i>
      <x v="885"/>
      <x v="1168"/>
    </i>
    <i r="1">
      <x v="2015"/>
    </i>
    <i>
      <x v="886"/>
      <x v="1172"/>
    </i>
    <i>
      <x v="887"/>
      <x v="1173"/>
    </i>
    <i>
      <x v="888"/>
      <x v="1174"/>
    </i>
    <i>
      <x v="889"/>
      <x v="1176"/>
    </i>
    <i>
      <x v="890"/>
      <x v="1177"/>
    </i>
    <i>
      <x v="891"/>
      <x v="1178"/>
    </i>
    <i>
      <x v="892"/>
      <x v="1179"/>
    </i>
    <i r="1">
      <x v="2014"/>
    </i>
    <i>
      <x v="893"/>
      <x v="1180"/>
    </i>
    <i r="1">
      <x v="2021"/>
    </i>
    <i>
      <x v="894"/>
      <x v="1181"/>
    </i>
    <i r="1">
      <x v="2018"/>
    </i>
    <i>
      <x v="895"/>
      <x v="1184"/>
    </i>
    <i>
      <x v="896"/>
      <x v="1185"/>
    </i>
    <i>
      <x v="897"/>
      <x v="1186"/>
    </i>
    <i>
      <x v="898"/>
      <x v="1187"/>
    </i>
    <i>
      <x v="899"/>
      <x v="1188"/>
    </i>
    <i>
      <x v="900"/>
      <x v="1189"/>
    </i>
    <i>
      <x v="901"/>
      <x v="1190"/>
    </i>
    <i>
      <x v="902"/>
      <x v="1191"/>
    </i>
    <i r="1">
      <x v="2012"/>
    </i>
    <i>
      <x v="903"/>
      <x v="1192"/>
    </i>
    <i>
      <x v="904"/>
      <x v="1195"/>
    </i>
    <i>
      <x v="905"/>
      <x v="1199"/>
    </i>
    <i>
      <x v="906"/>
      <x v="1200"/>
    </i>
    <i>
      <x v="907"/>
      <x v="1201"/>
    </i>
    <i>
      <x v="908"/>
      <x v="1204"/>
    </i>
    <i>
      <x v="909"/>
      <x v="1206"/>
    </i>
    <i>
      <x v="910"/>
      <x v="1207"/>
    </i>
    <i>
      <x v="911"/>
      <x v="1210"/>
    </i>
    <i>
      <x v="912"/>
      <x v="1211"/>
    </i>
    <i>
      <x v="913"/>
      <x v="1213"/>
    </i>
    <i r="1">
      <x v="1975"/>
    </i>
    <i>
      <x v="914"/>
      <x v="1215"/>
    </i>
    <i>
      <x v="915"/>
      <x v="1218"/>
    </i>
    <i>
      <x v="916"/>
      <x v="1219"/>
    </i>
    <i>
      <x v="917"/>
      <x v="1220"/>
    </i>
    <i>
      <x v="918"/>
      <x v="1221"/>
    </i>
    <i>
      <x v="919"/>
      <x v="1224"/>
    </i>
    <i>
      <x v="920"/>
      <x v="1227"/>
    </i>
    <i>
      <x v="921"/>
      <x v="1228"/>
    </i>
    <i>
      <x v="922"/>
      <x v="1229"/>
    </i>
    <i>
      <x v="923"/>
      <x v="1230"/>
    </i>
    <i>
      <x v="924"/>
      <x v="1231"/>
    </i>
    <i>
      <x v="925"/>
      <x v="1232"/>
    </i>
    <i>
      <x v="926"/>
      <x v="1233"/>
    </i>
    <i>
      <x v="927"/>
      <x v="1234"/>
    </i>
    <i>
      <x v="928"/>
      <x v="1235"/>
    </i>
    <i>
      <x v="929"/>
      <x v="1236"/>
    </i>
    <i>
      <x v="930"/>
      <x v="1237"/>
    </i>
    <i>
      <x v="931"/>
      <x v="1243"/>
    </i>
    <i>
      <x v="932"/>
      <x v="1245"/>
    </i>
    <i>
      <x v="933"/>
      <x v="1246"/>
    </i>
    <i>
      <x v="934"/>
      <x v="1247"/>
    </i>
    <i>
      <x v="935"/>
      <x v="1251"/>
    </i>
    <i>
      <x v="936"/>
      <x v="1252"/>
    </i>
    <i>
      <x v="937"/>
      <x v="1253"/>
    </i>
    <i>
      <x v="938"/>
      <x v="1258"/>
    </i>
    <i>
      <x v="939"/>
      <x v="1261"/>
    </i>
    <i>
      <x v="940"/>
      <x v="1267"/>
    </i>
    <i>
      <x v="941"/>
      <x v="1269"/>
    </i>
    <i>
      <x v="942"/>
      <x v="1273"/>
    </i>
    <i r="1">
      <x v="1610"/>
    </i>
    <i>
      <x v="943"/>
      <x v="1274"/>
    </i>
    <i>
      <x v="944"/>
      <x v="1275"/>
    </i>
    <i r="1">
      <x v="1584"/>
    </i>
    <i>
      <x v="945"/>
      <x v="1276"/>
    </i>
    <i>
      <x v="946"/>
      <x v="1277"/>
    </i>
    <i>
      <x v="947"/>
      <x v="1278"/>
    </i>
    <i>
      <x v="948"/>
      <x v="1279"/>
    </i>
    <i>
      <x v="949"/>
      <x v="1280"/>
    </i>
    <i>
      <x v="950"/>
      <x v="1281"/>
    </i>
    <i>
      <x v="951"/>
      <x v="1282"/>
    </i>
    <i>
      <x v="952"/>
      <x v="1283"/>
    </i>
    <i>
      <x v="953"/>
      <x v="1284"/>
    </i>
    <i>
      <x v="954"/>
      <x v="1285"/>
    </i>
    <i>
      <x v="955"/>
      <x v="1286"/>
    </i>
    <i>
      <x v="956"/>
      <x v="1288"/>
    </i>
    <i>
      <x v="957"/>
      <x v="1289"/>
    </i>
    <i>
      <x v="958"/>
      <x v="1290"/>
    </i>
    <i>
      <x v="959"/>
      <x v="1292"/>
    </i>
    <i>
      <x v="960"/>
      <x v="1298"/>
    </i>
    <i>
      <x v="961"/>
      <x v="1299"/>
    </i>
    <i>
      <x v="962"/>
      <x v="1300"/>
    </i>
    <i r="1">
      <x v="1433"/>
    </i>
    <i>
      <x v="963"/>
      <x v="1301"/>
    </i>
    <i>
      <x v="964"/>
      <x v="1302"/>
    </i>
    <i>
      <x v="965"/>
      <x v="1303"/>
    </i>
    <i r="1">
      <x v="1643"/>
    </i>
    <i>
      <x v="966"/>
      <x v="1304"/>
    </i>
    <i>
      <x v="967"/>
      <x v="1305"/>
    </i>
    <i>
      <x v="968"/>
      <x v="1306"/>
    </i>
    <i>
      <x v="969"/>
      <x v="1307"/>
    </i>
    <i>
      <x v="970"/>
      <x v="1308"/>
    </i>
    <i>
      <x v="971"/>
      <x v="1309"/>
    </i>
    <i>
      <x v="972"/>
      <x v="1314"/>
    </i>
    <i>
      <x v="973"/>
      <x v="1315"/>
    </i>
    <i>
      <x v="974"/>
      <x v="1317"/>
    </i>
    <i>
      <x v="975"/>
      <x v="1318"/>
    </i>
    <i>
      <x v="976"/>
      <x v="1319"/>
    </i>
    <i>
      <x v="977"/>
      <x v="1321"/>
    </i>
    <i r="1">
      <x v="1385"/>
    </i>
    <i>
      <x v="978"/>
      <x v="1324"/>
    </i>
    <i r="1">
      <x v="1329"/>
    </i>
    <i>
      <x v="979"/>
      <x v="1325"/>
    </i>
    <i>
      <x v="980"/>
      <x v="887"/>
    </i>
    <i r="1">
      <x v="1939"/>
    </i>
    <i>
      <x v="981"/>
      <x v="1330"/>
    </i>
    <i>
      <x v="982"/>
      <x v="1346"/>
    </i>
    <i r="1">
      <x v="1424"/>
    </i>
    <i r="1">
      <x v="1698"/>
    </i>
    <i r="1">
      <x v="1855"/>
    </i>
    <i>
      <x v="983"/>
      <x v="1350"/>
    </i>
    <i>
      <x v="984"/>
      <x v="1351"/>
    </i>
    <i>
      <x v="985"/>
      <x v="428"/>
    </i>
    <i>
      <x v="986"/>
      <x v="1358"/>
    </i>
    <i>
      <x v="987"/>
      <x v="1359"/>
    </i>
    <i>
      <x v="988"/>
      <x v="1360"/>
    </i>
    <i>
      <x v="989"/>
      <x v="1362"/>
    </i>
    <i>
      <x v="990"/>
      <x v="1363"/>
    </i>
    <i>
      <x v="991"/>
      <x v="1364"/>
    </i>
    <i>
      <x v="992"/>
      <x v="1365"/>
    </i>
    <i>
      <x v="993"/>
      <x v="1367"/>
    </i>
    <i>
      <x v="994"/>
      <x v="1370"/>
    </i>
    <i>
      <x v="995"/>
      <x v="1371"/>
    </i>
    <i>
      <x v="996"/>
      <x v="536"/>
    </i>
    <i>
      <x v="997"/>
      <x v="1375"/>
    </i>
    <i>
      <x v="998"/>
      <x v="1378"/>
    </i>
    <i>
      <x v="999"/>
      <x v="1379"/>
    </i>
    <i>
      <x v="1000"/>
      <x v="1380"/>
    </i>
    <i>
      <x v="1001"/>
      <x v="1381"/>
    </i>
    <i>
      <x v="1002"/>
      <x v="1382"/>
    </i>
    <i>
      <x v="1003"/>
      <x v="1383"/>
    </i>
    <i>
      <x v="1004"/>
      <x v="1384"/>
    </i>
    <i>
      <x v="1005"/>
      <x v="1388"/>
    </i>
    <i>
      <x v="1006"/>
      <x v="532"/>
    </i>
    <i r="1">
      <x v="1391"/>
    </i>
    <i>
      <x v="1007"/>
      <x v="1392"/>
    </i>
    <i>
      <x v="1008"/>
      <x v="1393"/>
    </i>
    <i>
      <x v="1009"/>
      <x v="1394"/>
    </i>
    <i>
      <x v="1010"/>
      <x v="1395"/>
    </i>
    <i r="1">
      <x v="1470"/>
    </i>
    <i>
      <x v="1011"/>
      <x v="1396"/>
    </i>
    <i>
      <x v="1012"/>
      <x v="1397"/>
    </i>
    <i>
      <x v="1013"/>
      <x v="1398"/>
    </i>
    <i>
      <x v="1014"/>
      <x v="1406"/>
    </i>
    <i>
      <x v="1015"/>
      <x v="1407"/>
    </i>
    <i>
      <x v="1016"/>
      <x v="1408"/>
    </i>
    <i>
      <x v="1017"/>
      <x v="1409"/>
    </i>
    <i>
      <x v="1018"/>
      <x v="1410"/>
    </i>
    <i>
      <x v="1019"/>
      <x v="1411"/>
    </i>
    <i>
      <x v="1020"/>
      <x v="1412"/>
    </i>
    <i>
      <x v="1021"/>
      <x v="1413"/>
    </i>
    <i>
      <x v="1022"/>
      <x v="1414"/>
    </i>
    <i>
      <x v="1023"/>
      <x v="1415"/>
    </i>
    <i>
      <x v="1024"/>
      <x v="1416"/>
    </i>
    <i>
      <x v="1025"/>
      <x v="1425"/>
    </i>
    <i>
      <x v="1026"/>
      <x v="1430"/>
    </i>
    <i>
      <x v="1027"/>
      <x v="1431"/>
    </i>
    <i>
      <x v="1028"/>
      <x v="1441"/>
    </i>
    <i>
      <x v="1029"/>
      <x v="1442"/>
    </i>
    <i>
      <x v="1030"/>
      <x v="1443"/>
    </i>
    <i>
      <x v="1031"/>
      <x v="1445"/>
    </i>
    <i>
      <x v="1032"/>
      <x v="1446"/>
    </i>
    <i>
      <x v="1033"/>
      <x v="1451"/>
    </i>
    <i>
      <x v="1034"/>
      <x v="1454"/>
    </i>
    <i>
      <x v="1035"/>
      <x v="919"/>
    </i>
    <i>
      <x v="1036"/>
      <x v="1457"/>
    </i>
    <i>
      <x v="1037"/>
      <x v="1462"/>
    </i>
    <i>
      <x v="1038"/>
      <x v="1473"/>
    </i>
    <i r="1">
      <x v="1635"/>
    </i>
    <i>
      <x v="1039"/>
      <x v="1479"/>
    </i>
    <i>
      <x v="1040"/>
      <x v="1480"/>
    </i>
    <i>
      <x v="1041"/>
      <x v="1482"/>
    </i>
    <i r="1">
      <x v="1571"/>
    </i>
    <i>
      <x v="1042"/>
      <x v="1488"/>
    </i>
    <i>
      <x v="1043"/>
      <x v="1489"/>
    </i>
    <i>
      <x v="1044"/>
      <x v="1492"/>
    </i>
    <i>
      <x v="1045"/>
      <x v="1493"/>
    </i>
    <i>
      <x v="1046"/>
      <x v="1494"/>
    </i>
    <i r="1">
      <x v="1617"/>
    </i>
    <i>
      <x v="1047"/>
      <x v="1495"/>
    </i>
    <i>
      <x v="1048"/>
      <x v="1497"/>
    </i>
    <i>
      <x v="1049"/>
      <x v="1499"/>
    </i>
    <i>
      <x v="1050"/>
      <x v="1500"/>
    </i>
    <i>
      <x v="1051"/>
      <x v="1501"/>
    </i>
    <i>
      <x v="1052"/>
      <x v="1503"/>
    </i>
    <i>
      <x v="1053"/>
      <x v="1505"/>
    </i>
    <i>
      <x v="1054"/>
      <x v="1506"/>
    </i>
    <i>
      <x v="1055"/>
      <x v="1507"/>
    </i>
    <i>
      <x v="1056"/>
      <x v="1509"/>
    </i>
    <i>
      <x v="1057"/>
      <x v="1511"/>
    </i>
    <i>
      <x v="1058"/>
      <x v="1512"/>
    </i>
    <i>
      <x v="1059"/>
      <x v="1513"/>
    </i>
    <i>
      <x v="1060"/>
      <x v="1514"/>
    </i>
    <i>
      <x v="1061"/>
      <x v="1515"/>
    </i>
    <i>
      <x v="1062"/>
      <x v="1516"/>
    </i>
    <i>
      <x v="1063"/>
      <x v="1517"/>
    </i>
    <i>
      <x v="1064"/>
      <x v="1519"/>
    </i>
    <i>
      <x v="1065"/>
      <x v="1520"/>
    </i>
    <i>
      <x v="1066"/>
      <x v="1522"/>
    </i>
    <i>
      <x v="1067"/>
      <x v="1523"/>
    </i>
    <i>
      <x v="1068"/>
      <x v="1524"/>
    </i>
    <i>
      <x v="1069"/>
      <x v="1525"/>
    </i>
    <i>
      <x v="1070"/>
      <x v="1526"/>
    </i>
    <i>
      <x v="1071"/>
      <x v="1527"/>
    </i>
    <i>
      <x v="1072"/>
      <x v="1528"/>
    </i>
    <i>
      <x v="1073"/>
      <x v="1529"/>
    </i>
    <i>
      <x v="1074"/>
      <x v="1531"/>
    </i>
    <i>
      <x v="1075"/>
      <x v="1532"/>
    </i>
    <i>
      <x v="1076"/>
      <x v="1533"/>
    </i>
    <i>
      <x v="1077"/>
      <x v="1534"/>
    </i>
    <i>
      <x v="1078"/>
      <x v="1536"/>
    </i>
    <i>
      <x v="1079"/>
      <x v="1537"/>
    </i>
    <i>
      <x v="1080"/>
      <x v="1538"/>
    </i>
    <i>
      <x v="1081"/>
      <x v="1539"/>
    </i>
    <i>
      <x v="1082"/>
      <x v="1540"/>
    </i>
    <i>
      <x v="1083"/>
      <x v="1542"/>
    </i>
    <i>
      <x v="1084"/>
      <x v="1543"/>
    </i>
    <i>
      <x v="1085"/>
      <x v="1545"/>
    </i>
    <i>
      <x v="1086"/>
      <x v="1546"/>
    </i>
    <i>
      <x v="1087"/>
      <x v="1547"/>
    </i>
    <i>
      <x v="1088"/>
      <x v="1548"/>
    </i>
    <i>
      <x v="1089"/>
      <x v="1549"/>
    </i>
    <i>
      <x v="1090"/>
      <x v="1550"/>
    </i>
    <i>
      <x v="1091"/>
      <x v="1551"/>
    </i>
    <i>
      <x v="1092"/>
      <x v="1560"/>
    </i>
    <i>
      <x v="1093"/>
      <x v="1565"/>
    </i>
    <i>
      <x v="1094"/>
      <x v="1566"/>
    </i>
    <i>
      <x v="1095"/>
      <x v="1567"/>
    </i>
    <i>
      <x v="1096"/>
      <x v="1568"/>
    </i>
    <i>
      <x v="1097"/>
      <x v="1569"/>
    </i>
    <i>
      <x v="1098"/>
      <x v="1570"/>
    </i>
    <i>
      <x v="1099"/>
      <x v="1586"/>
    </i>
    <i r="1">
      <x v="1968"/>
    </i>
    <i>
      <x v="1100"/>
      <x v="1587"/>
    </i>
    <i>
      <x v="1101"/>
      <x v="1590"/>
    </i>
    <i>
      <x v="1102"/>
      <x v="1594"/>
    </i>
    <i>
      <x v="1103"/>
      <x v="1595"/>
    </i>
    <i r="1">
      <x v="1979"/>
    </i>
    <i>
      <x v="1104"/>
      <x v="1602"/>
    </i>
    <i r="1">
      <x v="1894"/>
    </i>
    <i>
      <x v="1105"/>
      <x v="1603"/>
    </i>
    <i>
      <x v="1106"/>
      <x v="301"/>
    </i>
    <i>
      <x v="1107"/>
      <x v="1607"/>
    </i>
    <i>
      <x v="1108"/>
      <x v="1611"/>
    </i>
    <i>
      <x v="1109"/>
      <x v="1613"/>
    </i>
    <i>
      <x v="1110"/>
      <x v="1614"/>
    </i>
    <i>
      <x v="1111"/>
      <x v="1615"/>
    </i>
    <i>
      <x v="1112"/>
      <x v="1616"/>
    </i>
    <i>
      <x v="1113"/>
      <x v="1618"/>
    </i>
    <i>
      <x v="1114"/>
      <x v="1620"/>
    </i>
    <i>
      <x v="1115"/>
      <x v="1569"/>
    </i>
    <i>
      <x v="1116"/>
      <x v="1621"/>
    </i>
    <i>
      <x v="1117"/>
      <x v="1622"/>
    </i>
    <i>
      <x v="1118"/>
      <x v="1623"/>
    </i>
    <i>
      <x v="1119"/>
      <x v="1624"/>
    </i>
    <i>
      <x v="1120"/>
      <x v="1625"/>
    </i>
    <i>
      <x v="1121"/>
      <x v="1626"/>
    </i>
    <i>
      <x v="1122"/>
      <x v="167"/>
    </i>
    <i>
      <x v="1123"/>
      <x v="1630"/>
    </i>
    <i>
      <x v="1124"/>
      <x v="1631"/>
    </i>
    <i>
      <x v="1125"/>
      <x v="301"/>
    </i>
    <i>
      <x v="1126"/>
      <x v="848"/>
    </i>
    <i>
      <x v="1127"/>
      <x v="172"/>
    </i>
    <i>
      <x v="1128"/>
      <x v="415"/>
    </i>
    <i>
      <x v="1129"/>
      <x v="1437"/>
    </i>
    <i>
      <x v="1130"/>
      <x v="1633"/>
    </i>
    <i>
      <x v="1131"/>
      <x v="47"/>
    </i>
    <i>
      <x v="1132"/>
      <x v="194"/>
    </i>
    <i>
      <x v="1133"/>
      <x v="48"/>
    </i>
    <i>
      <x v="1134"/>
      <x v="417"/>
    </i>
    <i>
      <x v="1135"/>
      <x v="1634"/>
    </i>
    <i>
      <x v="1136"/>
      <x v="174"/>
    </i>
    <i>
      <x v="1137"/>
      <x v="176"/>
    </i>
    <i>
      <x v="1138"/>
      <x v="247"/>
    </i>
    <i>
      <x v="1139"/>
      <x v="195"/>
    </i>
    <i>
      <x v="1140"/>
      <x v="307"/>
    </i>
    <i>
      <x v="1141"/>
      <x v="890"/>
    </i>
    <i>
      <x v="1142"/>
      <x v="428"/>
    </i>
    <i>
      <x v="1143"/>
      <x v="1642"/>
    </i>
    <i>
      <x v="1144"/>
      <x v="1647"/>
    </i>
    <i r="1">
      <x v="1697"/>
    </i>
    <i>
      <x v="1145"/>
      <x v="1648"/>
    </i>
    <i>
      <x v="1146"/>
      <x v="1649"/>
    </i>
    <i>
      <x v="1147"/>
      <x v="1650"/>
    </i>
    <i>
      <x v="1148"/>
      <x v="1651"/>
    </i>
    <i>
      <x v="1149"/>
      <x v="1652"/>
    </i>
    <i r="1">
      <x v="1690"/>
    </i>
    <i>
      <x v="1150"/>
      <x v="1653"/>
    </i>
    <i>
      <x v="1151"/>
      <x v="1654"/>
    </i>
    <i>
      <x v="1152"/>
      <x v="1655"/>
    </i>
    <i>
      <x v="1153"/>
      <x v="1656"/>
    </i>
    <i>
      <x v="1154"/>
      <x v="1657"/>
    </i>
    <i>
      <x v="1155"/>
      <x v="1658"/>
    </i>
    <i>
      <x v="1156"/>
      <x v="1659"/>
    </i>
    <i>
      <x v="1157"/>
      <x v="1660"/>
    </i>
    <i>
      <x v="1158"/>
      <x v="1661"/>
    </i>
    <i>
      <x v="1159"/>
      <x v="1662"/>
    </i>
    <i>
      <x v="1160"/>
      <x v="1663"/>
    </i>
    <i>
      <x v="1161"/>
      <x v="1664"/>
    </i>
    <i>
      <x v="1162"/>
      <x v="1665"/>
    </i>
    <i>
      <x v="1163"/>
      <x v="1666"/>
    </i>
    <i>
      <x v="1164"/>
      <x v="1667"/>
    </i>
    <i>
      <x v="1165"/>
      <x v="1668"/>
    </i>
    <i>
      <x v="1166"/>
      <x v="1669"/>
    </i>
    <i>
      <x v="1167"/>
      <x v="1670"/>
    </i>
    <i>
      <x v="1168"/>
      <x v="1671"/>
    </i>
    <i>
      <x v="1169"/>
      <x v="1672"/>
    </i>
    <i>
      <x v="1170"/>
      <x v="1673"/>
    </i>
    <i>
      <x v="1171"/>
      <x v="1674"/>
    </i>
    <i>
      <x v="1172"/>
      <x v="1675"/>
    </i>
    <i>
      <x v="1173"/>
      <x v="1676"/>
    </i>
    <i>
      <x v="1174"/>
      <x v="1677"/>
    </i>
    <i>
      <x v="1175"/>
      <x v="1678"/>
    </i>
    <i>
      <x v="1176"/>
      <x v="1679"/>
    </i>
    <i>
      <x v="1177"/>
      <x v="1680"/>
    </i>
    <i>
      <x v="1178"/>
      <x v="1681"/>
    </i>
    <i>
      <x v="1179"/>
      <x v="1682"/>
    </i>
    <i>
      <x v="1180"/>
      <x v="1683"/>
    </i>
    <i>
      <x v="1181"/>
      <x v="1684"/>
    </i>
    <i>
      <x v="1182"/>
      <x v="1685"/>
    </i>
    <i>
      <x v="1183"/>
      <x v="1686"/>
    </i>
    <i>
      <x v="1184"/>
      <x v="1687"/>
    </i>
    <i>
      <x v="1185"/>
      <x v="1688"/>
    </i>
    <i>
      <x v="1186"/>
      <x v="1689"/>
    </i>
    <i>
      <x v="1187"/>
      <x v="1691"/>
    </i>
    <i>
      <x v="1188"/>
      <x v="1692"/>
    </i>
    <i>
      <x v="1189"/>
      <x v="1693"/>
    </i>
    <i>
      <x v="1190"/>
      <x v="1694"/>
    </i>
    <i>
      <x v="1191"/>
      <x v="1695"/>
    </i>
    <i>
      <x v="1192"/>
      <x v="1696"/>
    </i>
    <i>
      <x v="1193"/>
      <x v="1699"/>
    </i>
    <i>
      <x v="1194"/>
      <x v="1700"/>
    </i>
    <i>
      <x v="1195"/>
      <x v="1701"/>
    </i>
    <i>
      <x v="1196"/>
      <x v="1702"/>
    </i>
    <i>
      <x v="1197"/>
      <x v="1703"/>
    </i>
    <i>
      <x v="1198"/>
      <x v="1704"/>
    </i>
    <i>
      <x v="1199"/>
      <x v="1705"/>
    </i>
    <i>
      <x v="1200"/>
      <x v="1706"/>
    </i>
    <i>
      <x v="1201"/>
      <x v="1707"/>
    </i>
    <i>
      <x v="1202"/>
      <x v="1708"/>
    </i>
    <i>
      <x v="1203"/>
      <x v="1709"/>
    </i>
    <i>
      <x v="1204"/>
      <x v="1710"/>
    </i>
    <i>
      <x v="1205"/>
      <x v="1711"/>
    </i>
    <i>
      <x v="1206"/>
      <x v="1712"/>
    </i>
    <i>
      <x v="1207"/>
      <x v="1713"/>
    </i>
    <i>
      <x v="1208"/>
      <x v="1714"/>
    </i>
    <i>
      <x v="1209"/>
      <x v="1715"/>
    </i>
    <i>
      <x v="1210"/>
      <x v="1716"/>
    </i>
    <i>
      <x v="1211"/>
      <x v="1717"/>
    </i>
    <i>
      <x v="1212"/>
      <x v="1718"/>
    </i>
    <i>
      <x v="1213"/>
      <x v="1719"/>
    </i>
    <i>
      <x v="1214"/>
      <x v="1720"/>
    </i>
    <i>
      <x v="1215"/>
      <x v="1721"/>
    </i>
    <i>
      <x v="1216"/>
      <x v="1722"/>
    </i>
    <i>
      <x v="1217"/>
      <x v="1723"/>
    </i>
    <i>
      <x v="1218"/>
      <x v="1724"/>
    </i>
    <i>
      <x v="1219"/>
      <x v="1725"/>
    </i>
    <i>
      <x v="1220"/>
      <x v="1726"/>
    </i>
    <i>
      <x v="1221"/>
      <x v="1727"/>
    </i>
    <i>
      <x v="1222"/>
      <x v="1728"/>
    </i>
    <i>
      <x v="1223"/>
      <x v="1729"/>
    </i>
    <i>
      <x v="1224"/>
      <x v="1730"/>
    </i>
    <i>
      <x v="1225"/>
      <x v="1731"/>
    </i>
    <i>
      <x v="1226"/>
      <x v="1732"/>
    </i>
    <i>
      <x v="1227"/>
      <x v="1733"/>
    </i>
    <i>
      <x v="1228"/>
      <x v="1734"/>
    </i>
    <i>
      <x v="1229"/>
      <x v="1735"/>
    </i>
    <i>
      <x v="1230"/>
      <x v="1736"/>
    </i>
    <i>
      <x v="1231"/>
      <x v="1737"/>
    </i>
    <i>
      <x v="1232"/>
      <x v="1738"/>
    </i>
    <i>
      <x v="1233"/>
      <x v="1739"/>
    </i>
    <i>
      <x v="1234"/>
      <x v="1740"/>
    </i>
    <i>
      <x v="1235"/>
      <x v="1741"/>
    </i>
    <i>
      <x v="1236"/>
      <x v="1742"/>
    </i>
    <i>
      <x v="1237"/>
      <x v="1743"/>
    </i>
    <i>
      <x v="1238"/>
      <x v="1744"/>
    </i>
    <i>
      <x v="1239"/>
      <x v="1745"/>
    </i>
    <i>
      <x v="1240"/>
      <x v="1746"/>
    </i>
    <i>
      <x v="1241"/>
      <x v="1747"/>
    </i>
    <i>
      <x v="1242"/>
      <x v="1748"/>
    </i>
    <i>
      <x v="1243"/>
      <x v="1749"/>
    </i>
    <i>
      <x v="1244"/>
      <x v="1750"/>
    </i>
    <i>
      <x v="1245"/>
      <x v="1751"/>
    </i>
    <i>
      <x v="1246"/>
      <x v="1752"/>
    </i>
    <i>
      <x v="1247"/>
      <x v="1753"/>
    </i>
    <i>
      <x v="1248"/>
      <x v="1754"/>
    </i>
    <i>
      <x v="1249"/>
      <x v="1755"/>
    </i>
    <i>
      <x v="1250"/>
      <x v="1756"/>
    </i>
    <i>
      <x v="1251"/>
      <x v="1757"/>
    </i>
    <i>
      <x v="1252"/>
      <x v="1758"/>
    </i>
    <i>
      <x v="1253"/>
      <x v="1759"/>
    </i>
    <i>
      <x v="1254"/>
      <x v="1760"/>
    </i>
    <i>
      <x v="1255"/>
      <x v="1761"/>
    </i>
    <i>
      <x v="1256"/>
      <x v="1762"/>
    </i>
    <i>
      <x v="1257"/>
      <x v="1763"/>
    </i>
    <i>
      <x v="1258"/>
      <x v="1764"/>
    </i>
    <i>
      <x v="1259"/>
      <x v="1765"/>
    </i>
    <i>
      <x v="1260"/>
      <x v="1766"/>
    </i>
    <i>
      <x v="1261"/>
      <x v="1767"/>
    </i>
    <i>
      <x v="1262"/>
      <x v="1768"/>
    </i>
    <i>
      <x v="1263"/>
      <x v="1769"/>
    </i>
    <i>
      <x v="1264"/>
      <x v="1770"/>
    </i>
    <i>
      <x v="1265"/>
      <x v="1771"/>
    </i>
    <i>
      <x v="1266"/>
      <x v="1772"/>
    </i>
    <i>
      <x v="1267"/>
      <x v="1773"/>
    </i>
    <i>
      <x v="1268"/>
      <x v="1774"/>
    </i>
    <i>
      <x v="1269"/>
      <x v="1775"/>
    </i>
    <i>
      <x v="1270"/>
      <x v="1776"/>
    </i>
    <i>
      <x v="1271"/>
      <x v="1777"/>
    </i>
    <i>
      <x v="1272"/>
      <x v="1778"/>
    </i>
    <i>
      <x v="1273"/>
      <x v="1779"/>
    </i>
    <i>
      <x v="1274"/>
      <x v="1780"/>
    </i>
    <i>
      <x v="1275"/>
      <x v="1781"/>
    </i>
    <i>
      <x v="1276"/>
      <x v="1782"/>
    </i>
    <i>
      <x v="1277"/>
      <x v="1783"/>
    </i>
    <i>
      <x v="1278"/>
      <x v="1784"/>
    </i>
    <i>
      <x v="1279"/>
      <x v="1785"/>
    </i>
    <i>
      <x v="1280"/>
      <x v="1786"/>
    </i>
    <i r="1">
      <x v="1797"/>
    </i>
    <i>
      <x v="1281"/>
      <x v="1787"/>
    </i>
    <i>
      <x v="1282"/>
      <x v="1788"/>
    </i>
    <i>
      <x v="1283"/>
      <x v="1789"/>
    </i>
    <i>
      <x v="1284"/>
      <x v="1790"/>
    </i>
    <i>
      <x v="1285"/>
      <x v="1791"/>
    </i>
    <i>
      <x v="1286"/>
      <x v="1792"/>
    </i>
    <i>
      <x v="1287"/>
      <x v="1793"/>
    </i>
    <i>
      <x v="1288"/>
      <x v="1794"/>
    </i>
    <i>
      <x v="1289"/>
      <x v="1795"/>
    </i>
    <i>
      <x v="1290"/>
      <x v="1796"/>
    </i>
    <i>
      <x v="1291"/>
      <x v="1798"/>
    </i>
    <i>
      <x v="1292"/>
      <x v="1799"/>
    </i>
    <i>
      <x v="1293"/>
      <x v="1800"/>
    </i>
    <i>
      <x v="1294"/>
      <x v="1801"/>
    </i>
    <i>
      <x v="1295"/>
      <x v="1802"/>
    </i>
    <i>
      <x v="1296"/>
      <x v="1803"/>
    </i>
    <i>
      <x v="1297"/>
      <x v="1804"/>
    </i>
    <i>
      <x v="1299"/>
      <x v="1805"/>
    </i>
    <i>
      <x v="1300"/>
      <x v="1806"/>
    </i>
    <i>
      <x v="1301"/>
      <x v="1807"/>
    </i>
    <i>
      <x v="1302"/>
      <x v="1808"/>
    </i>
    <i>
      <x v="1303"/>
      <x v="1809"/>
    </i>
    <i>
      <x v="1304"/>
      <x v="1810"/>
    </i>
    <i>
      <x v="1305"/>
      <x v="1811"/>
    </i>
    <i>
      <x v="1306"/>
      <x v="1812"/>
    </i>
    <i>
      <x v="1307"/>
      <x v="1813"/>
    </i>
    <i>
      <x v="1308"/>
      <x v="1814"/>
    </i>
    <i>
      <x v="1309"/>
      <x v="1815"/>
    </i>
    <i>
      <x v="1310"/>
      <x v="1816"/>
    </i>
    <i>
      <x v="1311"/>
      <x v="1817"/>
    </i>
    <i>
      <x v="1312"/>
      <x v="1818"/>
    </i>
    <i>
      <x v="1313"/>
      <x v="1819"/>
    </i>
    <i>
      <x v="1314"/>
      <x v="1820"/>
    </i>
    <i>
      <x v="1315"/>
      <x v="1821"/>
    </i>
    <i>
      <x v="1316"/>
      <x v="1822"/>
    </i>
    <i>
      <x v="1317"/>
      <x v="1823"/>
    </i>
    <i>
      <x v="1318"/>
      <x v="1824"/>
    </i>
    <i>
      <x v="1319"/>
      <x v="1825"/>
    </i>
    <i>
      <x v="1320"/>
      <x v="1826"/>
    </i>
    <i>
      <x v="1321"/>
      <x v="1827"/>
    </i>
    <i>
      <x v="1322"/>
      <x v="1828"/>
    </i>
    <i>
      <x v="1323"/>
      <x v="1829"/>
    </i>
    <i>
      <x v="1324"/>
      <x v="1830"/>
    </i>
    <i>
      <x v="1325"/>
      <x v="1831"/>
    </i>
    <i>
      <x v="1326"/>
      <x v="1832"/>
    </i>
    <i>
      <x v="1327"/>
      <x v="1833"/>
    </i>
    <i>
      <x v="1328"/>
      <x v="1834"/>
    </i>
    <i>
      <x v="1329"/>
      <x v="1835"/>
    </i>
    <i>
      <x v="1330"/>
      <x v="1836"/>
    </i>
    <i>
      <x v="1331"/>
      <x v="1837"/>
    </i>
    <i>
      <x v="1332"/>
      <x v="1838"/>
    </i>
    <i>
      <x v="1333"/>
      <x v="1839"/>
    </i>
    <i>
      <x v="1334"/>
      <x v="1840"/>
    </i>
    <i>
      <x v="1335"/>
      <x v="1841"/>
    </i>
    <i>
      <x v="1336"/>
      <x v="1842"/>
    </i>
    <i>
      <x v="1337"/>
      <x v="1843"/>
    </i>
    <i>
      <x v="1338"/>
      <x v="1844"/>
    </i>
    <i>
      <x v="1339"/>
      <x v="1845"/>
    </i>
    <i>
      <x v="1340"/>
      <x v="1846"/>
    </i>
    <i>
      <x v="1341"/>
      <x v="1847"/>
    </i>
    <i>
      <x v="1342"/>
      <x v="1848"/>
    </i>
    <i>
      <x v="1343"/>
      <x v="1849"/>
    </i>
    <i>
      <x v="1344"/>
      <x v="1850"/>
    </i>
    <i>
      <x v="1345"/>
      <x v="1851"/>
    </i>
    <i>
      <x v="1346"/>
      <x v="1852"/>
    </i>
    <i>
      <x v="1347"/>
      <x v="1853"/>
    </i>
    <i>
      <x v="1348"/>
      <x v="1854"/>
    </i>
    <i>
      <x v="1349"/>
      <x v="1857"/>
    </i>
    <i>
      <x v="1350"/>
      <x v="1858"/>
    </i>
    <i>
      <x v="1351"/>
      <x v="1859"/>
    </i>
    <i>
      <x v="1352"/>
      <x v="1862"/>
    </i>
    <i>
      <x v="1353"/>
      <x v="1864"/>
    </i>
    <i>
      <x v="1354"/>
      <x v="1866"/>
    </i>
    <i>
      <x v="1355"/>
      <x v="1867"/>
    </i>
    <i>
      <x v="1356"/>
      <x v="1868"/>
    </i>
    <i>
      <x v="1357"/>
      <x v="1869"/>
    </i>
    <i>
      <x v="1358"/>
      <x v="1325"/>
    </i>
    <i>
      <x v="1359"/>
      <x v="1870"/>
    </i>
    <i>
      <x v="1360"/>
      <x v="1871"/>
    </i>
    <i>
      <x v="1361"/>
      <x v="1872"/>
    </i>
    <i>
      <x v="1362"/>
      <x v="1873"/>
    </i>
    <i>
      <x v="1363"/>
      <x v="1874"/>
    </i>
    <i>
      <x v="1364"/>
      <x v="1875"/>
    </i>
    <i>
      <x v="1365"/>
      <x v="1876"/>
    </i>
    <i>
      <x v="1366"/>
      <x v="1877"/>
    </i>
    <i>
      <x v="1367"/>
      <x v="1878"/>
    </i>
    <i>
      <x v="1368"/>
      <x v="1879"/>
    </i>
    <i>
      <x v="1369"/>
      <x v="1880"/>
    </i>
    <i>
      <x v="1370"/>
      <x v="1881"/>
    </i>
    <i>
      <x v="1371"/>
      <x v="1882"/>
    </i>
    <i>
      <x v="1372"/>
      <x v="1883"/>
    </i>
    <i>
      <x v="1373"/>
      <x v="1884"/>
    </i>
    <i>
      <x v="1374"/>
      <x v="1885"/>
    </i>
    <i>
      <x v="1375"/>
      <x v="1886"/>
    </i>
    <i>
      <x v="1376"/>
      <x v="1887"/>
    </i>
    <i>
      <x v="1377"/>
      <x v="1888"/>
    </i>
    <i>
      <x v="1378"/>
      <x v="1889"/>
    </i>
    <i>
      <x v="1379"/>
      <x v="1890"/>
    </i>
    <i>
      <x v="1380"/>
      <x v="1891"/>
    </i>
    <i>
      <x v="1381"/>
      <x v="1892"/>
    </i>
    <i>
      <x v="1382"/>
      <x v="1893"/>
    </i>
    <i>
      <x v="1383"/>
      <x v="1895"/>
    </i>
    <i>
      <x v="1384"/>
      <x v="1896"/>
    </i>
    <i>
      <x v="1385"/>
      <x v="1897"/>
    </i>
    <i>
      <x v="1386"/>
      <x v="1898"/>
    </i>
    <i>
      <x v="1387"/>
      <x v="1899"/>
    </i>
    <i>
      <x v="1388"/>
      <x v="1900"/>
    </i>
    <i>
      <x v="1389"/>
      <x v="1901"/>
    </i>
    <i>
      <x v="1390"/>
      <x v="1902"/>
    </i>
    <i>
      <x v="1391"/>
      <x v="1903"/>
    </i>
    <i>
      <x v="1392"/>
      <x v="1904"/>
    </i>
    <i>
      <x v="1393"/>
      <x v="1905"/>
    </i>
    <i>
      <x v="1394"/>
      <x v="888"/>
    </i>
    <i>
      <x v="1395"/>
      <x v="1906"/>
    </i>
    <i>
      <x v="1396"/>
      <x v="1907"/>
    </i>
    <i>
      <x v="1397"/>
      <x v="1908"/>
    </i>
    <i>
      <x v="1398"/>
      <x v="1909"/>
    </i>
    <i>
      <x v="1399"/>
      <x v="1910"/>
    </i>
    <i>
      <x v="1400"/>
      <x v="1911"/>
    </i>
    <i>
      <x v="1401"/>
      <x v="1912"/>
    </i>
    <i>
      <x v="1402"/>
      <x v="1913"/>
    </i>
    <i>
      <x v="1403"/>
      <x v="1914"/>
    </i>
    <i>
      <x v="1404"/>
      <x v="1915"/>
    </i>
    <i>
      <x v="1405"/>
      <x v="1916"/>
    </i>
    <i>
      <x v="1406"/>
      <x v="1917"/>
    </i>
    <i>
      <x v="1407"/>
      <x v="1918"/>
    </i>
    <i>
      <x v="1408"/>
      <x v="1919"/>
    </i>
    <i>
      <x v="1409"/>
      <x v="1920"/>
    </i>
    <i r="1">
      <x v="1948"/>
    </i>
    <i>
      <x v="1410"/>
      <x v="1921"/>
    </i>
    <i>
      <x v="1411"/>
      <x v="1922"/>
    </i>
    <i>
      <x v="1412"/>
      <x v="1923"/>
    </i>
    <i>
      <x v="1413"/>
      <x v="1924"/>
    </i>
    <i>
      <x v="1414"/>
      <x v="1925"/>
    </i>
    <i>
      <x v="1415"/>
      <x v="1926"/>
    </i>
    <i>
      <x v="1416"/>
      <x v="1927"/>
    </i>
    <i r="1">
      <x v="1955"/>
    </i>
    <i>
      <x v="1417"/>
      <x v="1928"/>
    </i>
    <i>
      <x v="1418"/>
      <x v="1929"/>
    </i>
    <i>
      <x v="1419"/>
      <x v="1930"/>
    </i>
    <i>
      <x v="1420"/>
      <x v="1931"/>
    </i>
    <i>
      <x v="1421"/>
      <x v="1932"/>
    </i>
    <i>
      <x v="1422"/>
      <x v="1866"/>
    </i>
    <i>
      <x v="1423"/>
      <x v="1867"/>
    </i>
    <i>
      <x v="1424"/>
      <x v="1868"/>
    </i>
    <i>
      <x v="1425"/>
      <x v="1869"/>
    </i>
    <i>
      <x v="1426"/>
      <x v="1870"/>
    </i>
    <i>
      <x v="1427"/>
      <x v="1933"/>
    </i>
    <i>
      <x v="1428"/>
      <x v="1872"/>
    </i>
    <i>
      <x v="1429"/>
      <x v="1873"/>
    </i>
    <i>
      <x v="1430"/>
      <x v="1874"/>
    </i>
    <i>
      <x v="1431"/>
      <x v="1875"/>
    </i>
    <i>
      <x v="1432"/>
      <x v="1876"/>
    </i>
    <i>
      <x v="1433"/>
      <x v="1877"/>
    </i>
    <i>
      <x v="1434"/>
      <x v="1878"/>
    </i>
    <i>
      <x v="1435"/>
      <x v="1879"/>
    </i>
    <i>
      <x v="1436"/>
      <x v="1880"/>
    </i>
    <i>
      <x v="1437"/>
      <x v="1881"/>
    </i>
    <i>
      <x v="1438"/>
      <x v="1882"/>
    </i>
    <i>
      <x v="1439"/>
      <x v="1883"/>
    </i>
    <i>
      <x v="1440"/>
      <x v="1934"/>
    </i>
    <i>
      <x v="1441"/>
      <x v="1935"/>
    </i>
    <i>
      <x v="1442"/>
      <x v="1936"/>
    </i>
    <i>
      <x v="1443"/>
      <x v="1937"/>
    </i>
    <i>
      <x v="1444"/>
      <x v="1938"/>
    </i>
    <i>
      <x v="1445"/>
      <x v="1940"/>
    </i>
    <i>
      <x v="1446"/>
      <x v="1941"/>
    </i>
    <i>
      <x v="1447"/>
      <x v="1942"/>
    </i>
    <i>
      <x v="1448"/>
      <x v="1943"/>
    </i>
    <i>
      <x v="1449"/>
      <x v="1944"/>
    </i>
    <i>
      <x v="1450"/>
      <x v="1945"/>
    </i>
    <i>
      <x v="1451"/>
      <x v="1946"/>
    </i>
    <i r="1">
      <x v="1947"/>
    </i>
    <i>
      <x v="1452"/>
      <x v="1949"/>
    </i>
    <i>
      <x v="1453"/>
      <x v="1950"/>
    </i>
    <i>
      <x v="1454"/>
      <x v="1951"/>
    </i>
    <i>
      <x v="1455"/>
      <x v="1932"/>
    </i>
    <i>
      <x v="1456"/>
      <x v="1947"/>
    </i>
    <i>
      <x v="1457"/>
      <x v="1952"/>
    </i>
    <i>
      <x v="1458"/>
      <x v="1953"/>
    </i>
    <i>
      <x v="1459"/>
      <x v="1931"/>
    </i>
    <i>
      <x v="1460"/>
      <x v="1954"/>
    </i>
    <i>
      <x v="1461"/>
      <x v="1956"/>
    </i>
    <i>
      <x v="1462"/>
      <x v="1957"/>
    </i>
    <i>
      <x v="1463"/>
      <x v="1550"/>
    </i>
    <i>
      <x v="1464"/>
      <x v="1958"/>
    </i>
    <i>
      <x v="1465"/>
      <x v="1959"/>
    </i>
    <i>
      <x v="1466"/>
      <x v="1960"/>
    </i>
    <i>
      <x v="1467"/>
      <x v="1961"/>
    </i>
    <i>
      <x v="1468"/>
      <x v="1962"/>
    </i>
    <i>
      <x v="1469"/>
      <x v="1894"/>
    </i>
    <i>
      <x v="1470"/>
      <x v="1945"/>
    </i>
    <i>
      <x v="1471"/>
      <x v="1905"/>
    </i>
    <i>
      <x v="1472"/>
      <x v="1895"/>
    </i>
    <i>
      <x v="1473"/>
      <x v="1964"/>
    </i>
    <i r="1">
      <x v="1983"/>
    </i>
    <i>
      <x v="1474"/>
      <x v="1965"/>
    </i>
    <i>
      <x v="1475"/>
      <x v="1966"/>
    </i>
    <i>
      <x v="1476"/>
      <x v="1971"/>
    </i>
    <i>
      <x v="1477"/>
      <x v="1973"/>
    </i>
    <i>
      <x v="1478"/>
      <x v="1976"/>
    </i>
    <i>
      <x v="1479"/>
      <x v="1978"/>
    </i>
    <i>
      <x v="1480"/>
      <x v="1980"/>
    </i>
    <i>
      <x v="1481"/>
      <x v="1981"/>
    </i>
    <i>
      <x v="1482"/>
      <x v="1982"/>
    </i>
    <i>
      <x v="1483"/>
      <x v="1984"/>
    </i>
    <i>
      <x v="1484"/>
      <x v="1985"/>
    </i>
    <i>
      <x v="1485"/>
      <x v="1986"/>
    </i>
    <i>
      <x v="1486"/>
      <x v="1988"/>
    </i>
    <i>
      <x v="1487"/>
      <x v="1989"/>
    </i>
    <i>
      <x v="1488"/>
      <x v="1990"/>
    </i>
    <i>
      <x v="1489"/>
      <x v="1992"/>
    </i>
    <i>
      <x v="1490"/>
      <x v="1993"/>
    </i>
    <i>
      <x v="1491"/>
      <x v="1994"/>
    </i>
    <i>
      <x v="1492"/>
      <x v="1996"/>
    </i>
    <i>
      <x v="1493"/>
      <x v="1998"/>
    </i>
    <i>
      <x v="1494"/>
      <x v="1999"/>
    </i>
    <i>
      <x v="1495"/>
      <x v="2000"/>
    </i>
    <i>
      <x v="1496"/>
      <x v="2001"/>
    </i>
    <i>
      <x v="1497"/>
      <x v="2002"/>
    </i>
    <i>
      <x v="1498"/>
      <x v="2003"/>
    </i>
    <i>
      <x v="1499"/>
      <x v="2004"/>
    </i>
    <i>
      <x v="1500"/>
      <x v="2005"/>
    </i>
    <i>
      <x v="1501"/>
      <x v="2006"/>
    </i>
    <i>
      <x v="1502"/>
      <x v="2008"/>
    </i>
    <i r="1">
      <x v="2025"/>
    </i>
    <i>
      <x v="1503"/>
      <x v="2009"/>
    </i>
    <i>
      <x v="1504"/>
      <x v="2010"/>
    </i>
    <i r="1">
      <x v="2023"/>
    </i>
    <i>
      <x v="1505"/>
      <x v="2011"/>
    </i>
    <i>
      <x v="1506"/>
      <x v="2022"/>
    </i>
    <i>
      <x v="1507"/>
      <x v="2024"/>
    </i>
    <i>
      <x v="1508"/>
      <x v="2026"/>
    </i>
    <i>
      <x v="1509"/>
      <x v="2027"/>
    </i>
    <i>
      <x v="1510"/>
      <x v="2028"/>
    </i>
    <i>
      <x v="1512"/>
      <x v="2037"/>
    </i>
    <i>
      <x v="1513"/>
      <x v="2038"/>
    </i>
    <i>
      <x v="1514"/>
      <x v="2039"/>
    </i>
    <i>
      <x v="1515"/>
      <x v="2040"/>
    </i>
    <i>
      <x v="1516"/>
      <x v="2041"/>
    </i>
    <i>
      <x v="1517"/>
      <x v="2042"/>
    </i>
    <i>
      <x v="1518"/>
      <x v="2043"/>
    </i>
    <i r="1">
      <x v="2089"/>
    </i>
    <i>
      <x v="1519"/>
      <x v="2044"/>
    </i>
    <i>
      <x v="1520"/>
      <x v="2045"/>
    </i>
    <i>
      <x v="1521"/>
      <x v="2046"/>
    </i>
    <i>
      <x v="1522"/>
      <x v="2047"/>
    </i>
    <i>
      <x v="1523"/>
      <x v="2048"/>
    </i>
    <i>
      <x v="1524"/>
      <x v="2049"/>
    </i>
    <i>
      <x v="1525"/>
      <x v="2050"/>
    </i>
    <i>
      <x v="1526"/>
      <x v="2051"/>
    </i>
    <i>
      <x v="1527"/>
      <x v="2052"/>
    </i>
    <i>
      <x v="1528"/>
      <x v="2053"/>
    </i>
    <i>
      <x v="1529"/>
      <x v="2054"/>
    </i>
    <i>
      <x v="1530"/>
      <x v="2055"/>
    </i>
    <i>
      <x v="1531"/>
      <x v="2056"/>
    </i>
    <i>
      <x v="1532"/>
      <x v="2057"/>
    </i>
    <i>
      <x v="1533"/>
      <x v="2058"/>
    </i>
    <i r="1">
      <x v="2086"/>
    </i>
    <i>
      <x v="1534"/>
      <x v="2059"/>
    </i>
    <i>
      <x v="1535"/>
      <x v="2060"/>
    </i>
    <i>
      <x v="1536"/>
      <x v="2061"/>
    </i>
    <i>
      <x v="1537"/>
      <x v="2062"/>
    </i>
    <i>
      <x v="1538"/>
      <x v="2063"/>
    </i>
    <i>
      <x v="1539"/>
      <x v="2064"/>
    </i>
    <i>
      <x v="1540"/>
      <x v="2065"/>
    </i>
    <i>
      <x v="1541"/>
      <x v="2066"/>
    </i>
    <i>
      <x v="1542"/>
      <x v="2067"/>
    </i>
    <i>
      <x v="1543"/>
      <x v="2068"/>
    </i>
    <i>
      <x v="1544"/>
      <x v="2069"/>
    </i>
    <i>
      <x v="1545"/>
      <x v="2070"/>
    </i>
    <i>
      <x v="1546"/>
      <x v="2071"/>
    </i>
    <i>
      <x v="1547"/>
      <x v="2072"/>
    </i>
    <i>
      <x v="1548"/>
      <x v="2073"/>
    </i>
    <i>
      <x v="1549"/>
      <x v="2074"/>
    </i>
    <i>
      <x v="1550"/>
      <x v="2075"/>
    </i>
    <i>
      <x v="1551"/>
      <x v="2076"/>
    </i>
    <i>
      <x v="1552"/>
      <x v="2077"/>
    </i>
    <i>
      <x v="1553"/>
      <x v="2078"/>
    </i>
    <i>
      <x v="1554"/>
      <x v="2079"/>
    </i>
    <i>
      <x v="1555"/>
      <x v="2080"/>
    </i>
    <i>
      <x v="1556"/>
      <x v="2081"/>
    </i>
    <i>
      <x v="1557"/>
      <x v="2082"/>
    </i>
    <i>
      <x v="1558"/>
      <x v="2083"/>
    </i>
    <i>
      <x v="1559"/>
      <x v="2084"/>
    </i>
    <i>
      <x v="1560"/>
      <x v="2085"/>
    </i>
    <i>
      <x v="1561"/>
      <x v="2087"/>
    </i>
    <i>
      <x v="1562"/>
      <x v="2088"/>
    </i>
    <i>
      <x v="1563"/>
      <x v="2090"/>
    </i>
    <i>
      <x v="1564"/>
      <x v="2091"/>
    </i>
    <i>
      <x v="1565"/>
      <x v="2092"/>
    </i>
    <i>
      <x v="1569"/>
      <x v="2101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7"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I32" sqref="I32"/>
    </sheetView>
  </sheetViews>
  <sheetFormatPr defaultRowHeight="12.75"/>
  <cols>
    <col min="1" max="1" width="5" style="6" customWidth="1"/>
    <col min="2" max="2" width="12.28515625" style="6" customWidth="1"/>
    <col min="3" max="16384" width="9.140625" style="6"/>
  </cols>
  <sheetData>
    <row r="2" spans="1:9" ht="14.25">
      <c r="C2" s="1308" t="s">
        <v>19</v>
      </c>
      <c r="D2" s="1308"/>
      <c r="E2" s="1308"/>
      <c r="F2" s="1308"/>
      <c r="G2" s="1308"/>
      <c r="H2" s="1308"/>
      <c r="I2" s="1308"/>
    </row>
    <row r="3" spans="1:9" ht="15.75">
      <c r="C3" s="1309" t="s">
        <v>20</v>
      </c>
      <c r="D3" s="1309"/>
      <c r="E3" s="1309"/>
      <c r="F3" s="1309"/>
      <c r="G3" s="1309"/>
      <c r="H3" s="1309"/>
      <c r="I3" s="1309"/>
    </row>
    <row r="6" spans="1:9" ht="18.75">
      <c r="B6" s="1310" t="s">
        <v>21</v>
      </c>
      <c r="C6" s="1310"/>
      <c r="D6" s="1310"/>
      <c r="E6" s="1310"/>
      <c r="F6" s="1310"/>
      <c r="G6" s="1310"/>
      <c r="H6" s="1310"/>
      <c r="I6" s="1310"/>
    </row>
    <row r="7" spans="1:9" ht="18.75">
      <c r="B7" s="1310" t="s">
        <v>22</v>
      </c>
      <c r="C7" s="1310"/>
      <c r="D7" s="1310"/>
      <c r="E7" s="1310"/>
      <c r="F7" s="1310"/>
      <c r="G7" s="1310"/>
      <c r="H7" s="1310"/>
      <c r="I7" s="1310"/>
    </row>
    <row r="8" spans="1:9" ht="18.75">
      <c r="B8" s="1311" t="s">
        <v>1763</v>
      </c>
      <c r="C8" s="1311"/>
      <c r="D8" s="1311"/>
      <c r="E8" s="1311"/>
      <c r="F8" s="1311"/>
      <c r="G8" s="1311"/>
      <c r="H8" s="1311"/>
      <c r="I8" s="1311"/>
    </row>
    <row r="9" spans="1:9" customFormat="1"/>
    <row r="10" spans="1:9" ht="15">
      <c r="A10" s="155"/>
      <c r="B10" s="155"/>
      <c r="C10" s="155" t="s">
        <v>52</v>
      </c>
      <c r="D10" s="155"/>
      <c r="E10" s="7"/>
      <c r="F10" s="7"/>
      <c r="G10" s="7"/>
      <c r="H10" s="7"/>
      <c r="I10" s="7"/>
    </row>
    <row r="11" spans="1:9" ht="15">
      <c r="A11" s="153" t="s">
        <v>1729</v>
      </c>
      <c r="B11" s="153" t="s">
        <v>1730</v>
      </c>
      <c r="C11" s="153"/>
      <c r="D11" s="153"/>
      <c r="E11" s="154"/>
      <c r="F11" s="154"/>
      <c r="G11" s="154"/>
      <c r="H11" s="154"/>
      <c r="I11" s="154"/>
    </row>
    <row r="12" spans="1:9" ht="15">
      <c r="A12" s="155" t="s">
        <v>1711</v>
      </c>
      <c r="B12" s="156" t="s">
        <v>278</v>
      </c>
      <c r="C12" s="156"/>
      <c r="D12" s="156"/>
      <c r="E12" s="149"/>
      <c r="F12" s="149"/>
      <c r="G12" s="149"/>
      <c r="H12" s="149"/>
      <c r="I12" s="149"/>
    </row>
    <row r="13" spans="1:9" ht="15">
      <c r="A13" s="155" t="s">
        <v>1712</v>
      </c>
      <c r="B13" s="156" t="s">
        <v>279</v>
      </c>
      <c r="C13" s="156"/>
      <c r="D13" s="156"/>
      <c r="E13" s="149"/>
      <c r="F13" s="149"/>
      <c r="G13" s="149"/>
      <c r="H13" s="149"/>
      <c r="I13" s="149"/>
    </row>
    <row r="14" spans="1:9" ht="15">
      <c r="A14" s="155" t="s">
        <v>1713</v>
      </c>
      <c r="B14" s="156" t="s">
        <v>280</v>
      </c>
      <c r="C14" s="156"/>
      <c r="D14" s="156"/>
      <c r="E14" s="149"/>
      <c r="F14" s="149"/>
      <c r="G14" s="149"/>
      <c r="H14" s="149"/>
      <c r="I14" s="149"/>
    </row>
    <row r="15" spans="1:9" ht="15">
      <c r="A15" s="155" t="s">
        <v>1714</v>
      </c>
      <c r="B15" s="156" t="s">
        <v>281</v>
      </c>
      <c r="C15" s="156"/>
      <c r="D15" s="156"/>
      <c r="E15" s="149"/>
      <c r="F15" s="149"/>
      <c r="G15" s="149"/>
      <c r="H15" s="149"/>
      <c r="I15" s="149"/>
    </row>
    <row r="16" spans="1:9" ht="15">
      <c r="A16" s="155" t="s">
        <v>1715</v>
      </c>
      <c r="B16" s="156" t="s">
        <v>181</v>
      </c>
      <c r="C16" s="156"/>
      <c r="D16" s="156"/>
      <c r="E16" s="149"/>
      <c r="F16" s="149"/>
      <c r="G16" s="149"/>
      <c r="H16" s="149"/>
      <c r="I16" s="149"/>
    </row>
    <row r="17" spans="1:10" ht="15.75" customHeight="1">
      <c r="A17" s="155" t="s">
        <v>1716</v>
      </c>
      <c r="B17" s="156" t="s">
        <v>188</v>
      </c>
      <c r="C17" s="156"/>
      <c r="D17" s="156"/>
      <c r="E17" s="149"/>
      <c r="F17" s="149"/>
      <c r="G17" s="149"/>
      <c r="H17" s="149"/>
      <c r="I17" s="149"/>
    </row>
    <row r="18" spans="1:10" ht="15.75" customHeight="1">
      <c r="A18" s="155" t="s">
        <v>1717</v>
      </c>
      <c r="B18" s="156" t="s">
        <v>189</v>
      </c>
      <c r="C18" s="156"/>
      <c r="D18" s="156"/>
      <c r="E18" s="149"/>
      <c r="F18" s="149"/>
      <c r="G18" s="149"/>
      <c r="H18" s="149"/>
      <c r="I18" s="149"/>
    </row>
    <row r="19" spans="1:10" ht="15">
      <c r="A19" s="155" t="s">
        <v>74</v>
      </c>
      <c r="B19" s="156" t="s">
        <v>264</v>
      </c>
      <c r="C19" s="156"/>
      <c r="D19" s="156"/>
      <c r="E19" s="149"/>
      <c r="F19" s="149"/>
      <c r="G19" s="149"/>
      <c r="H19" s="149"/>
      <c r="I19" s="149"/>
    </row>
    <row r="20" spans="1:10" ht="15">
      <c r="A20" s="155" t="s">
        <v>1718</v>
      </c>
      <c r="B20" s="156" t="s">
        <v>195</v>
      </c>
      <c r="C20" s="156"/>
      <c r="D20" s="156"/>
      <c r="E20" s="149"/>
      <c r="F20" s="149"/>
      <c r="G20" s="149"/>
      <c r="H20" s="149"/>
      <c r="I20" s="149"/>
    </row>
    <row r="21" spans="1:10" ht="15">
      <c r="A21" s="219" t="s">
        <v>1719</v>
      </c>
      <c r="B21" s="220" t="s">
        <v>1785</v>
      </c>
      <c r="C21" s="220"/>
      <c r="D21" s="220"/>
      <c r="E21" s="222"/>
      <c r="F21" s="222"/>
      <c r="G21" s="222"/>
      <c r="H21" s="222"/>
      <c r="I21" s="222"/>
      <c r="J21" s="223"/>
    </row>
    <row r="22" spans="1:10" ht="15">
      <c r="A22" s="219" t="s">
        <v>1720</v>
      </c>
      <c r="B22" s="220" t="s">
        <v>1766</v>
      </c>
      <c r="C22" s="224"/>
      <c r="D22" s="224"/>
      <c r="E22" s="224"/>
      <c r="F22" s="224"/>
      <c r="G22" s="224"/>
      <c r="H22" s="224"/>
      <c r="I22" s="224"/>
      <c r="J22" s="223"/>
    </row>
    <row r="23" spans="1:10" ht="15">
      <c r="A23" s="155" t="s">
        <v>1721</v>
      </c>
      <c r="B23" s="157" t="s">
        <v>197</v>
      </c>
      <c r="C23" s="156"/>
      <c r="D23" s="156"/>
      <c r="E23" s="149"/>
      <c r="F23" s="149"/>
      <c r="G23" s="149"/>
      <c r="H23" s="149"/>
      <c r="I23" s="149"/>
    </row>
    <row r="24" spans="1:10" ht="15">
      <c r="A24" s="155" t="s">
        <v>1722</v>
      </c>
      <c r="B24" s="157" t="s">
        <v>1698</v>
      </c>
      <c r="C24" s="156"/>
      <c r="D24" s="156"/>
      <c r="E24" s="149"/>
      <c r="F24" s="149"/>
      <c r="G24" s="149"/>
      <c r="H24" s="149"/>
      <c r="I24" s="149"/>
    </row>
    <row r="25" spans="1:10" ht="15">
      <c r="A25" s="155" t="s">
        <v>1723</v>
      </c>
      <c r="B25" s="156" t="s">
        <v>113</v>
      </c>
      <c r="C25" s="156"/>
      <c r="D25" s="156"/>
      <c r="E25" s="149"/>
      <c r="F25" s="149"/>
      <c r="G25" s="149"/>
      <c r="H25" s="149"/>
      <c r="I25" s="149"/>
    </row>
    <row r="26" spans="1:10" ht="15">
      <c r="A26" s="155" t="s">
        <v>1724</v>
      </c>
      <c r="B26" s="169" t="s">
        <v>256</v>
      </c>
      <c r="C26" s="169"/>
      <c r="D26" s="169"/>
      <c r="E26" s="170"/>
      <c r="F26" s="170"/>
      <c r="G26" s="170"/>
      <c r="H26" s="149"/>
      <c r="I26" s="149"/>
    </row>
    <row r="27" spans="1:10" ht="15">
      <c r="A27" s="155" t="s">
        <v>1725</v>
      </c>
      <c r="B27" s="156" t="s">
        <v>259</v>
      </c>
      <c r="C27" s="156"/>
      <c r="D27" s="156"/>
      <c r="E27" s="149"/>
      <c r="F27" s="149"/>
      <c r="G27" s="149"/>
      <c r="H27" s="149"/>
      <c r="I27" s="149"/>
    </row>
    <row r="28" spans="1:10" ht="15">
      <c r="A28" s="155" t="s">
        <v>1726</v>
      </c>
      <c r="B28" s="156" t="s">
        <v>261</v>
      </c>
      <c r="C28" s="156"/>
      <c r="D28" s="156"/>
      <c r="E28" s="149"/>
      <c r="F28" s="149"/>
      <c r="G28" s="149"/>
      <c r="H28" s="149"/>
      <c r="I28" s="149"/>
    </row>
    <row r="29" spans="1:10" ht="15">
      <c r="A29" s="155" t="s">
        <v>1727</v>
      </c>
      <c r="B29" s="156" t="s">
        <v>262</v>
      </c>
      <c r="C29" s="156"/>
      <c r="D29" s="156"/>
      <c r="E29" s="149"/>
      <c r="F29" s="149"/>
      <c r="G29" s="149"/>
      <c r="H29" s="149"/>
      <c r="I29" s="149"/>
    </row>
    <row r="30" spans="1:10" ht="15">
      <c r="A30" s="219" t="s">
        <v>1728</v>
      </c>
      <c r="B30" s="220" t="s">
        <v>1781</v>
      </c>
      <c r="C30" s="156"/>
      <c r="D30" s="156"/>
      <c r="E30" s="149"/>
      <c r="F30" s="149"/>
      <c r="G30" s="149"/>
      <c r="H30" s="149"/>
      <c r="I30" s="149"/>
    </row>
    <row r="31" spans="1:10" ht="15">
      <c r="A31" s="221" t="s">
        <v>1784</v>
      </c>
      <c r="B31" s="156" t="s">
        <v>263</v>
      </c>
      <c r="C31" s="156"/>
      <c r="D31" s="156"/>
      <c r="E31" s="149"/>
      <c r="F31" s="149"/>
      <c r="G31" s="149"/>
      <c r="H31" s="149"/>
      <c r="I31" s="149"/>
    </row>
  </sheetData>
  <mergeCells count="5">
    <mergeCell ref="C2:I2"/>
    <mergeCell ref="C3:I3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0"/>
  <sheetViews>
    <sheetView topLeftCell="A6" zoomScaleSheetLayoutView="100" workbookViewId="0">
      <selection activeCell="D6" sqref="D6:D8"/>
    </sheetView>
  </sheetViews>
  <sheetFormatPr defaultRowHeight="15.75"/>
  <cols>
    <col min="1" max="1" width="21.42578125" style="10" customWidth="1"/>
    <col min="2" max="2" width="6.5703125" style="10" customWidth="1"/>
    <col min="3" max="3" width="9.7109375" style="10" customWidth="1"/>
    <col min="4" max="4" width="8.140625" style="10" customWidth="1"/>
    <col min="5" max="5" width="4.140625" style="10" customWidth="1"/>
    <col min="6" max="11" width="4" style="10" customWidth="1"/>
    <col min="12" max="14" width="4" style="12" customWidth="1"/>
    <col min="15" max="15" width="4" style="31" customWidth="1"/>
    <col min="16" max="17" width="4" style="10" customWidth="1"/>
    <col min="18" max="19" width="4" style="12" customWidth="1"/>
    <col min="20" max="20" width="4" style="31" customWidth="1"/>
    <col min="21" max="22" width="4" style="10" customWidth="1"/>
    <col min="23" max="23" width="4" style="13" customWidth="1"/>
    <col min="24" max="24" width="4" style="10" customWidth="1"/>
    <col min="25" max="25" width="4.85546875" style="10" customWidth="1"/>
    <col min="26" max="32" width="4" style="10" customWidth="1"/>
    <col min="33" max="16384" width="9.140625" style="10"/>
  </cols>
  <sheetData>
    <row r="1" spans="1:32" ht="15.75" customHeight="1">
      <c r="A1" s="96"/>
      <c r="B1" s="97" t="s">
        <v>156</v>
      </c>
      <c r="C1" s="810" t="s">
        <v>5545</v>
      </c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2"/>
    </row>
    <row r="2" spans="1:32" ht="15.75" customHeight="1">
      <c r="A2" s="96"/>
      <c r="B2" s="97" t="s">
        <v>157</v>
      </c>
      <c r="C2" s="98">
        <v>6113079</v>
      </c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2"/>
    </row>
    <row r="3" spans="1:32">
      <c r="A3" s="96"/>
      <c r="B3" s="97" t="s">
        <v>158</v>
      </c>
      <c r="C3" s="810" t="s">
        <v>1747</v>
      </c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2"/>
    </row>
    <row r="4" spans="1:32">
      <c r="A4" s="96"/>
      <c r="B4" s="97" t="s">
        <v>4584</v>
      </c>
      <c r="C4" s="161" t="s">
        <v>278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</row>
    <row r="5" spans="1:32" ht="12.75" customHeight="1">
      <c r="A5" s="47"/>
      <c r="C5" s="46"/>
      <c r="D5" s="22"/>
      <c r="E5" s="22"/>
      <c r="F5" s="22"/>
      <c r="G5" s="22"/>
      <c r="H5" s="22"/>
      <c r="I5" s="22"/>
      <c r="J5" s="22"/>
    </row>
    <row r="6" spans="1:32" s="42" customFormat="1" ht="34.5" customHeight="1">
      <c r="A6" s="1314" t="s">
        <v>42</v>
      </c>
      <c r="B6" s="1312" t="s">
        <v>5720</v>
      </c>
      <c r="C6" s="1312" t="s">
        <v>5721</v>
      </c>
      <c r="D6" s="1312" t="s">
        <v>5722</v>
      </c>
      <c r="E6" s="1313" t="s">
        <v>43</v>
      </c>
      <c r="F6" s="1313"/>
      <c r="G6" s="1313"/>
      <c r="H6" s="1313"/>
      <c r="I6" s="1314" t="s">
        <v>166</v>
      </c>
      <c r="J6" s="1314"/>
      <c r="K6" s="1314"/>
      <c r="L6" s="1314"/>
      <c r="M6" s="1314"/>
      <c r="N6" s="1314"/>
      <c r="O6" s="1314"/>
      <c r="P6" s="1314"/>
      <c r="Q6" s="1314"/>
      <c r="R6" s="1314"/>
      <c r="S6" s="1314"/>
      <c r="T6" s="1314"/>
      <c r="U6" s="1314"/>
      <c r="V6" s="1314"/>
      <c r="W6" s="1314"/>
      <c r="X6" s="1314"/>
      <c r="Y6" s="1314"/>
      <c r="Z6" s="1314"/>
      <c r="AA6" s="1314"/>
      <c r="AB6" s="1314"/>
      <c r="AC6" s="1314"/>
      <c r="AD6" s="1313" t="s">
        <v>163</v>
      </c>
      <c r="AE6" s="1313"/>
      <c r="AF6" s="1313"/>
    </row>
    <row r="7" spans="1:32" s="22" customFormat="1" ht="47.25" customHeight="1">
      <c r="A7" s="1314"/>
      <c r="B7" s="1312"/>
      <c r="C7" s="1312"/>
      <c r="D7" s="1312"/>
      <c r="E7" s="1312" t="s">
        <v>98</v>
      </c>
      <c r="F7" s="1312" t="s">
        <v>23</v>
      </c>
      <c r="G7" s="1312" t="s">
        <v>24</v>
      </c>
      <c r="H7" s="1316" t="s">
        <v>2</v>
      </c>
      <c r="I7" s="1312" t="s">
        <v>172</v>
      </c>
      <c r="J7" s="1312" t="s">
        <v>159</v>
      </c>
      <c r="K7" s="1312" t="s">
        <v>160</v>
      </c>
      <c r="L7" s="1315" t="s">
        <v>99</v>
      </c>
      <c r="M7" s="1315"/>
      <c r="N7" s="1315"/>
      <c r="O7" s="1315"/>
      <c r="P7" s="1315"/>
      <c r="Q7" s="1312" t="s">
        <v>100</v>
      </c>
      <c r="R7" s="1312" t="s">
        <v>161</v>
      </c>
      <c r="S7" s="1313" t="s">
        <v>101</v>
      </c>
      <c r="T7" s="1313"/>
      <c r="U7" s="1313"/>
      <c r="V7" s="1313"/>
      <c r="W7" s="1313"/>
      <c r="X7" s="1313"/>
      <c r="Y7" s="1312" t="s">
        <v>102</v>
      </c>
      <c r="Z7" s="1312" t="s">
        <v>115</v>
      </c>
      <c r="AA7" s="1312" t="s">
        <v>103</v>
      </c>
      <c r="AB7" s="1312" t="s">
        <v>44</v>
      </c>
      <c r="AC7" s="1312" t="s">
        <v>104</v>
      </c>
      <c r="AD7" s="1313"/>
      <c r="AE7" s="1313"/>
      <c r="AF7" s="1313"/>
    </row>
    <row r="8" spans="1:32" s="22" customFormat="1" ht="79.5" customHeight="1">
      <c r="A8" s="1314"/>
      <c r="B8" s="1312"/>
      <c r="C8" s="1312"/>
      <c r="D8" s="1312"/>
      <c r="E8" s="1312"/>
      <c r="F8" s="1312"/>
      <c r="G8" s="1312"/>
      <c r="H8" s="1316"/>
      <c r="I8" s="1312"/>
      <c r="J8" s="1312"/>
      <c r="K8" s="1312"/>
      <c r="L8" s="898" t="s">
        <v>98</v>
      </c>
      <c r="M8" s="898" t="s">
        <v>23</v>
      </c>
      <c r="N8" s="898" t="s">
        <v>24</v>
      </c>
      <c r="O8" s="898" t="s">
        <v>44</v>
      </c>
      <c r="P8" s="899" t="s">
        <v>173</v>
      </c>
      <c r="Q8" s="1312"/>
      <c r="R8" s="1312"/>
      <c r="S8" s="898" t="s">
        <v>25</v>
      </c>
      <c r="T8" s="898" t="s">
        <v>23</v>
      </c>
      <c r="U8" s="898" t="s">
        <v>105</v>
      </c>
      <c r="V8" s="899" t="s">
        <v>106</v>
      </c>
      <c r="W8" s="899" t="s">
        <v>107</v>
      </c>
      <c r="X8" s="899" t="s">
        <v>162</v>
      </c>
      <c r="Y8" s="1312"/>
      <c r="Z8" s="1312"/>
      <c r="AA8" s="1312"/>
      <c r="AB8" s="1312"/>
      <c r="AC8" s="1312"/>
      <c r="AD8" s="898" t="s">
        <v>26</v>
      </c>
      <c r="AE8" s="898" t="s">
        <v>27</v>
      </c>
      <c r="AF8" s="898" t="s">
        <v>28</v>
      </c>
    </row>
    <row r="9" spans="1:32" s="32" customFormat="1">
      <c r="A9" s="48" t="s">
        <v>5546</v>
      </c>
      <c r="B9" s="813">
        <v>1567</v>
      </c>
      <c r="C9" s="813">
        <v>12930</v>
      </c>
      <c r="D9" s="814">
        <f>SUM(C9/H9/366*100)</f>
        <v>61.978717285015819</v>
      </c>
      <c r="E9" s="49">
        <v>51</v>
      </c>
      <c r="F9" s="49">
        <v>6</v>
      </c>
      <c r="G9" s="49"/>
      <c r="H9" s="56">
        <f>SUM(E9:G9)</f>
        <v>57</v>
      </c>
      <c r="I9" s="815">
        <v>8</v>
      </c>
      <c r="J9" s="815">
        <v>1</v>
      </c>
      <c r="K9" s="815">
        <v>7</v>
      </c>
      <c r="L9" s="50">
        <v>9</v>
      </c>
      <c r="M9" s="50">
        <v>2</v>
      </c>
      <c r="N9" s="50"/>
      <c r="O9" s="50">
        <v>2</v>
      </c>
      <c r="P9" s="53">
        <f>SUM(L9:O9)</f>
        <v>13</v>
      </c>
      <c r="Q9" s="132">
        <f>I9-P9</f>
        <v>-5</v>
      </c>
      <c r="R9" s="815">
        <v>27</v>
      </c>
      <c r="S9" s="816">
        <v>26</v>
      </c>
      <c r="T9" s="50">
        <v>12</v>
      </c>
      <c r="U9" s="50"/>
      <c r="V9" s="50">
        <v>4</v>
      </c>
      <c r="W9" s="50">
        <v>4</v>
      </c>
      <c r="X9" s="53">
        <f>SUM(S9:W9)</f>
        <v>46</v>
      </c>
      <c r="Y9" s="132">
        <f>R9-X9</f>
        <v>-19</v>
      </c>
      <c r="Z9" s="817"/>
      <c r="AA9" s="818"/>
      <c r="AB9" s="49"/>
      <c r="AC9" s="133">
        <f>Z9-(AA9+AB9)</f>
        <v>0</v>
      </c>
      <c r="AD9" s="51"/>
      <c r="AE9" s="51"/>
      <c r="AF9" s="51"/>
    </row>
    <row r="10" spans="1:32" s="32" customFormat="1">
      <c r="A10" s="48" t="s">
        <v>5547</v>
      </c>
      <c r="B10" s="819">
        <v>0</v>
      </c>
      <c r="C10" s="819">
        <v>0</v>
      </c>
      <c r="D10" s="814" t="e">
        <f t="shared" ref="D10:D28" si="0">SUM(C10/H10/366*100)</f>
        <v>#DIV/0!</v>
      </c>
      <c r="E10" s="49"/>
      <c r="F10" s="49"/>
      <c r="G10" s="49"/>
      <c r="H10" s="56">
        <f>SUM(E10:G10)</f>
        <v>0</v>
      </c>
      <c r="I10" s="817"/>
      <c r="J10" s="817"/>
      <c r="K10" s="817"/>
      <c r="L10" s="50"/>
      <c r="M10" s="50"/>
      <c r="N10" s="50"/>
      <c r="O10" s="50"/>
      <c r="P10" s="53">
        <f>SUM(L10:O10)</f>
        <v>0</v>
      </c>
      <c r="Q10" s="132">
        <f t="shared" ref="Q10:Q26" si="1">I10-P10</f>
        <v>0</v>
      </c>
      <c r="R10" s="817"/>
      <c r="S10" s="52"/>
      <c r="T10" s="50"/>
      <c r="U10" s="50"/>
      <c r="V10" s="50"/>
      <c r="W10" s="50"/>
      <c r="X10" s="53">
        <f>SUM(S10:W10)</f>
        <v>0</v>
      </c>
      <c r="Y10" s="132">
        <f t="shared" ref="Y10:Y29" si="2">R10-X10</f>
        <v>0</v>
      </c>
      <c r="Z10" s="817"/>
      <c r="AA10" s="49"/>
      <c r="AB10" s="49"/>
      <c r="AC10" s="133">
        <f t="shared" ref="AC10:AC29" si="3">Z10-(AA10+AB10)</f>
        <v>0</v>
      </c>
      <c r="AD10" s="51"/>
      <c r="AE10" s="51"/>
      <c r="AF10" s="51"/>
    </row>
    <row r="11" spans="1:32" s="32" customFormat="1">
      <c r="A11" s="820" t="s">
        <v>5548</v>
      </c>
      <c r="B11" s="813">
        <v>231</v>
      </c>
      <c r="C11" s="813">
        <v>2521</v>
      </c>
      <c r="D11" s="814">
        <f t="shared" si="0"/>
        <v>52.984447246742327</v>
      </c>
      <c r="E11" s="49">
        <v>13</v>
      </c>
      <c r="F11" s="49"/>
      <c r="G11" s="49"/>
      <c r="H11" s="56">
        <f t="shared" ref="H11:H24" si="4">SUM(E11:G11)</f>
        <v>13</v>
      </c>
      <c r="I11" s="815">
        <v>2</v>
      </c>
      <c r="J11" s="815">
        <v>1</v>
      </c>
      <c r="K11" s="815">
        <v>1</v>
      </c>
      <c r="L11" s="50">
        <v>2</v>
      </c>
      <c r="M11" s="50"/>
      <c r="N11" s="50"/>
      <c r="O11" s="50">
        <v>1</v>
      </c>
      <c r="P11" s="53">
        <f t="shared" ref="P11:P24" si="5">SUM(L11:O11)</f>
        <v>3</v>
      </c>
      <c r="Q11" s="132">
        <f t="shared" si="1"/>
        <v>-1</v>
      </c>
      <c r="R11" s="815">
        <v>9</v>
      </c>
      <c r="S11" s="52">
        <v>6</v>
      </c>
      <c r="T11" s="50"/>
      <c r="U11" s="821"/>
      <c r="V11" s="821">
        <v>1</v>
      </c>
      <c r="W11" s="821">
        <v>2</v>
      </c>
      <c r="X11" s="822">
        <f t="shared" ref="X11:X24" si="6">SUM(S11:W11)</f>
        <v>9</v>
      </c>
      <c r="Y11" s="823">
        <f t="shared" si="2"/>
        <v>0</v>
      </c>
      <c r="Z11" s="817"/>
      <c r="AA11" s="824"/>
      <c r="AB11" s="49"/>
      <c r="AC11" s="133">
        <f t="shared" si="3"/>
        <v>0</v>
      </c>
      <c r="AD11" s="51"/>
      <c r="AE11" s="51"/>
      <c r="AF11" s="51"/>
    </row>
    <row r="12" spans="1:32" s="32" customFormat="1">
      <c r="A12" s="48" t="s">
        <v>5549</v>
      </c>
      <c r="B12" s="813">
        <v>239</v>
      </c>
      <c r="C12" s="813">
        <v>1505</v>
      </c>
      <c r="D12" s="814">
        <f t="shared" si="0"/>
        <v>41.120218579234972</v>
      </c>
      <c r="E12" s="49">
        <v>10</v>
      </c>
      <c r="F12" s="49"/>
      <c r="G12" s="49"/>
      <c r="H12" s="56">
        <f t="shared" si="4"/>
        <v>10</v>
      </c>
      <c r="I12" s="815">
        <v>3</v>
      </c>
      <c r="J12" s="815">
        <v>0</v>
      </c>
      <c r="K12" s="815">
        <v>3</v>
      </c>
      <c r="L12" s="50">
        <v>2</v>
      </c>
      <c r="M12" s="50"/>
      <c r="N12" s="50"/>
      <c r="O12" s="50"/>
      <c r="P12" s="53">
        <f t="shared" si="5"/>
        <v>2</v>
      </c>
      <c r="Q12" s="132">
        <f t="shared" si="1"/>
        <v>1</v>
      </c>
      <c r="R12" s="815">
        <v>9</v>
      </c>
      <c r="S12" s="52">
        <v>5</v>
      </c>
      <c r="T12" s="50"/>
      <c r="U12" s="50"/>
      <c r="V12" s="50">
        <v>1</v>
      </c>
      <c r="W12" s="50"/>
      <c r="X12" s="53">
        <f t="shared" si="6"/>
        <v>6</v>
      </c>
      <c r="Y12" s="132">
        <f t="shared" si="2"/>
        <v>3</v>
      </c>
      <c r="Z12" s="817"/>
      <c r="AA12" s="824"/>
      <c r="AB12" s="49"/>
      <c r="AC12" s="133">
        <f t="shared" si="3"/>
        <v>0</v>
      </c>
      <c r="AD12" s="51"/>
      <c r="AE12" s="51"/>
      <c r="AF12" s="51"/>
    </row>
    <row r="13" spans="1:32" s="32" customFormat="1">
      <c r="A13" s="48" t="s">
        <v>5550</v>
      </c>
      <c r="B13" s="813">
        <v>433</v>
      </c>
      <c r="C13" s="813">
        <v>3634</v>
      </c>
      <c r="D13" s="814">
        <f t="shared" si="0"/>
        <v>49.644808743169392</v>
      </c>
      <c r="E13" s="49">
        <v>20</v>
      </c>
      <c r="F13" s="49"/>
      <c r="G13" s="49"/>
      <c r="H13" s="56">
        <f t="shared" si="4"/>
        <v>20</v>
      </c>
      <c r="I13" s="815">
        <v>4</v>
      </c>
      <c r="J13" s="815">
        <v>1</v>
      </c>
      <c r="K13" s="815">
        <v>3</v>
      </c>
      <c r="L13" s="50">
        <v>4</v>
      </c>
      <c r="M13" s="50"/>
      <c r="N13" s="50"/>
      <c r="O13" s="50"/>
      <c r="P13" s="53">
        <f t="shared" si="5"/>
        <v>4</v>
      </c>
      <c r="Q13" s="132">
        <f t="shared" si="1"/>
        <v>0</v>
      </c>
      <c r="R13" s="815">
        <v>13</v>
      </c>
      <c r="S13" s="52">
        <v>10</v>
      </c>
      <c r="T13" s="50"/>
      <c r="U13" s="50"/>
      <c r="V13" s="50">
        <v>2</v>
      </c>
      <c r="W13" s="50"/>
      <c r="X13" s="53">
        <f t="shared" si="6"/>
        <v>12</v>
      </c>
      <c r="Y13" s="132">
        <f t="shared" si="2"/>
        <v>1</v>
      </c>
      <c r="Z13" s="815"/>
      <c r="AA13" s="824">
        <v>1</v>
      </c>
      <c r="AB13" s="49"/>
      <c r="AC13" s="133">
        <f t="shared" si="3"/>
        <v>-1</v>
      </c>
      <c r="AD13" s="51"/>
      <c r="AE13" s="51"/>
      <c r="AF13" s="51"/>
    </row>
    <row r="14" spans="1:32" s="32" customFormat="1">
      <c r="A14" s="48" t="s">
        <v>5551</v>
      </c>
      <c r="B14" s="813">
        <v>833</v>
      </c>
      <c r="C14" s="813">
        <v>3344</v>
      </c>
      <c r="D14" s="814">
        <f t="shared" si="0"/>
        <v>57.103825136612016</v>
      </c>
      <c r="E14" s="49">
        <v>16</v>
      </c>
      <c r="F14" s="49"/>
      <c r="G14" s="49"/>
      <c r="H14" s="56">
        <f t="shared" si="4"/>
        <v>16</v>
      </c>
      <c r="I14" s="815">
        <v>7</v>
      </c>
      <c r="J14" s="815">
        <v>1</v>
      </c>
      <c r="K14" s="815">
        <v>6</v>
      </c>
      <c r="L14" s="50">
        <v>3</v>
      </c>
      <c r="M14" s="50"/>
      <c r="N14" s="50"/>
      <c r="O14" s="50"/>
      <c r="P14" s="53">
        <f t="shared" si="5"/>
        <v>3</v>
      </c>
      <c r="Q14" s="132">
        <f t="shared" si="1"/>
        <v>4</v>
      </c>
      <c r="R14" s="815">
        <v>11</v>
      </c>
      <c r="S14" s="52">
        <v>10</v>
      </c>
      <c r="T14" s="50"/>
      <c r="U14" s="50"/>
      <c r="V14" s="50">
        <v>1</v>
      </c>
      <c r="W14" s="50"/>
      <c r="X14" s="53">
        <f t="shared" si="6"/>
        <v>11</v>
      </c>
      <c r="Y14" s="132">
        <f t="shared" si="2"/>
        <v>0</v>
      </c>
      <c r="Z14" s="817"/>
      <c r="AA14" s="824">
        <v>1</v>
      </c>
      <c r="AB14" s="49"/>
      <c r="AC14" s="133">
        <f t="shared" si="3"/>
        <v>-1</v>
      </c>
      <c r="AD14" s="51"/>
      <c r="AE14" s="51"/>
      <c r="AF14" s="51"/>
    </row>
    <row r="15" spans="1:32" s="32" customFormat="1">
      <c r="A15" s="48" t="s">
        <v>5552</v>
      </c>
      <c r="B15" s="813">
        <v>465</v>
      </c>
      <c r="C15" s="813">
        <v>1841</v>
      </c>
      <c r="D15" s="814" t="e">
        <f t="shared" si="0"/>
        <v>#DIV/0!</v>
      </c>
      <c r="E15" s="49" t="s">
        <v>5553</v>
      </c>
      <c r="F15" s="49" t="s">
        <v>4617</v>
      </c>
      <c r="G15" s="49"/>
      <c r="H15" s="56">
        <f t="shared" si="4"/>
        <v>0</v>
      </c>
      <c r="I15" s="51"/>
      <c r="J15" s="51"/>
      <c r="K15" s="51"/>
      <c r="L15" s="50">
        <v>2</v>
      </c>
      <c r="M15" s="50"/>
      <c r="N15" s="50"/>
      <c r="O15" s="50"/>
      <c r="P15" s="53">
        <f t="shared" si="5"/>
        <v>2</v>
      </c>
      <c r="Q15" s="132">
        <f t="shared" si="1"/>
        <v>-2</v>
      </c>
      <c r="R15" s="815">
        <v>11</v>
      </c>
      <c r="S15" s="52">
        <v>14</v>
      </c>
      <c r="T15" s="50"/>
      <c r="U15" s="50"/>
      <c r="V15" s="50"/>
      <c r="W15" s="50"/>
      <c r="X15" s="53">
        <f t="shared" si="6"/>
        <v>14</v>
      </c>
      <c r="Y15" s="132">
        <f t="shared" si="2"/>
        <v>-3</v>
      </c>
      <c r="Z15" s="817"/>
      <c r="AA15" s="824"/>
      <c r="AB15" s="49"/>
      <c r="AC15" s="133">
        <f t="shared" si="3"/>
        <v>0</v>
      </c>
      <c r="AD15" s="51"/>
      <c r="AE15" s="51"/>
      <c r="AF15" s="51"/>
    </row>
    <row r="16" spans="1:32" s="32" customFormat="1">
      <c r="A16" s="48" t="s">
        <v>5554</v>
      </c>
      <c r="B16" s="813">
        <v>225</v>
      </c>
      <c r="C16" s="813">
        <v>4014</v>
      </c>
      <c r="D16" s="814">
        <f t="shared" si="0"/>
        <v>36.557377049180332</v>
      </c>
      <c r="E16" s="49">
        <v>30</v>
      </c>
      <c r="F16" s="49"/>
      <c r="G16" s="49"/>
      <c r="H16" s="56">
        <f t="shared" si="4"/>
        <v>30</v>
      </c>
      <c r="I16" s="815">
        <v>4</v>
      </c>
      <c r="J16" s="815">
        <v>1</v>
      </c>
      <c r="K16" s="815">
        <v>3</v>
      </c>
      <c r="L16" s="50">
        <v>5</v>
      </c>
      <c r="M16" s="50"/>
      <c r="N16" s="50"/>
      <c r="O16" s="50">
        <v>1</v>
      </c>
      <c r="P16" s="53">
        <f t="shared" si="5"/>
        <v>6</v>
      </c>
      <c r="Q16" s="132">
        <f t="shared" si="1"/>
        <v>-2</v>
      </c>
      <c r="R16" s="815">
        <v>16</v>
      </c>
      <c r="S16" s="52">
        <v>11</v>
      </c>
      <c r="T16" s="50"/>
      <c r="U16" s="50"/>
      <c r="V16" s="50">
        <v>4</v>
      </c>
      <c r="W16" s="50">
        <v>1</v>
      </c>
      <c r="X16" s="53">
        <f t="shared" si="6"/>
        <v>16</v>
      </c>
      <c r="Y16" s="132">
        <f t="shared" si="2"/>
        <v>0</v>
      </c>
      <c r="Z16" s="815">
        <v>2</v>
      </c>
      <c r="AA16" s="824">
        <v>1</v>
      </c>
      <c r="AB16" s="49"/>
      <c r="AC16" s="133">
        <f t="shared" si="3"/>
        <v>1</v>
      </c>
      <c r="AD16" s="51"/>
      <c r="AE16" s="51"/>
      <c r="AF16" s="51"/>
    </row>
    <row r="17" spans="1:32" s="836" customFormat="1">
      <c r="A17" s="48" t="s">
        <v>5555</v>
      </c>
      <c r="B17" s="825">
        <v>1105</v>
      </c>
      <c r="C17" s="825">
        <v>9051</v>
      </c>
      <c r="D17" s="814">
        <f t="shared" si="0"/>
        <v>56.203427719821164</v>
      </c>
      <c r="E17" s="826">
        <v>44</v>
      </c>
      <c r="F17" s="826"/>
      <c r="G17" s="826"/>
      <c r="H17" s="827">
        <f t="shared" si="4"/>
        <v>44</v>
      </c>
      <c r="I17" s="828">
        <v>7</v>
      </c>
      <c r="J17" s="828">
        <v>3</v>
      </c>
      <c r="K17" s="828">
        <v>4</v>
      </c>
      <c r="L17" s="829">
        <v>9</v>
      </c>
      <c r="M17" s="829"/>
      <c r="N17" s="829"/>
      <c r="O17" s="829"/>
      <c r="P17" s="830">
        <f t="shared" si="5"/>
        <v>9</v>
      </c>
      <c r="Q17" s="831">
        <f t="shared" si="1"/>
        <v>-2</v>
      </c>
      <c r="R17" s="828">
        <v>27</v>
      </c>
      <c r="S17" s="832">
        <v>22</v>
      </c>
      <c r="T17" s="829"/>
      <c r="U17" s="829"/>
      <c r="V17" s="829">
        <v>13</v>
      </c>
      <c r="W17" s="829"/>
      <c r="X17" s="830">
        <f t="shared" si="6"/>
        <v>35</v>
      </c>
      <c r="Y17" s="831">
        <f t="shared" si="2"/>
        <v>-8</v>
      </c>
      <c r="Z17" s="833"/>
      <c r="AA17" s="834"/>
      <c r="AB17" s="826"/>
      <c r="AC17" s="835">
        <f t="shared" si="3"/>
        <v>0</v>
      </c>
      <c r="AD17" s="832"/>
      <c r="AE17" s="832"/>
      <c r="AF17" s="832"/>
    </row>
    <row r="18" spans="1:32" s="32" customFormat="1" ht="22.5">
      <c r="A18" s="837" t="s">
        <v>5556</v>
      </c>
      <c r="B18" s="813">
        <v>268</v>
      </c>
      <c r="C18" s="813">
        <v>907</v>
      </c>
      <c r="D18" s="814">
        <f t="shared" si="0"/>
        <v>41.302367941712205</v>
      </c>
      <c r="E18" s="49"/>
      <c r="F18" s="49">
        <v>6</v>
      </c>
      <c r="G18" s="49"/>
      <c r="H18" s="56">
        <f t="shared" si="4"/>
        <v>6</v>
      </c>
      <c r="I18" s="51"/>
      <c r="J18" s="51"/>
      <c r="K18" s="51"/>
      <c r="L18" s="50"/>
      <c r="M18" s="50">
        <v>2</v>
      </c>
      <c r="N18" s="50"/>
      <c r="O18" s="50"/>
      <c r="P18" s="53">
        <f t="shared" si="5"/>
        <v>2</v>
      </c>
      <c r="Q18" s="132">
        <f t="shared" si="1"/>
        <v>-2</v>
      </c>
      <c r="R18" s="815">
        <v>13</v>
      </c>
      <c r="S18" s="52"/>
      <c r="T18" s="50">
        <v>12</v>
      </c>
      <c r="U18" s="50"/>
      <c r="V18" s="50"/>
      <c r="W18" s="50"/>
      <c r="X18" s="53">
        <f t="shared" si="6"/>
        <v>12</v>
      </c>
      <c r="Y18" s="132">
        <f t="shared" si="2"/>
        <v>1</v>
      </c>
      <c r="Z18" s="817"/>
      <c r="AA18" s="838"/>
      <c r="AB18" s="49"/>
      <c r="AC18" s="133">
        <f t="shared" si="3"/>
        <v>0</v>
      </c>
      <c r="AD18" s="51"/>
      <c r="AE18" s="51"/>
      <c r="AF18" s="51"/>
    </row>
    <row r="19" spans="1:32" s="32" customFormat="1" ht="22.5">
      <c r="A19" s="837" t="s">
        <v>5557</v>
      </c>
      <c r="B19" s="819">
        <v>0</v>
      </c>
      <c r="C19" s="819">
        <v>0</v>
      </c>
      <c r="D19" s="814" t="e">
        <f t="shared" si="0"/>
        <v>#DIV/0!</v>
      </c>
      <c r="E19" s="49"/>
      <c r="F19" s="49"/>
      <c r="G19" s="49"/>
      <c r="H19" s="56">
        <f t="shared" si="4"/>
        <v>0</v>
      </c>
      <c r="I19" s="817"/>
      <c r="J19" s="817"/>
      <c r="K19" s="817"/>
      <c r="L19" s="50"/>
      <c r="M19" s="50"/>
      <c r="N19" s="50"/>
      <c r="O19" s="50"/>
      <c r="P19" s="53">
        <f t="shared" si="5"/>
        <v>0</v>
      </c>
      <c r="Q19" s="132">
        <f t="shared" si="1"/>
        <v>0</v>
      </c>
      <c r="R19" s="815">
        <v>19</v>
      </c>
      <c r="S19" s="52"/>
      <c r="T19" s="50"/>
      <c r="U19" s="50"/>
      <c r="V19" s="50"/>
      <c r="W19" s="50"/>
      <c r="X19" s="53">
        <f t="shared" si="6"/>
        <v>0</v>
      </c>
      <c r="Y19" s="132">
        <f t="shared" si="2"/>
        <v>19</v>
      </c>
      <c r="Z19" s="817"/>
      <c r="AA19" s="838"/>
      <c r="AB19" s="49"/>
      <c r="AC19" s="133">
        <f t="shared" si="3"/>
        <v>0</v>
      </c>
      <c r="AD19" s="51"/>
      <c r="AE19" s="51"/>
      <c r="AF19" s="51"/>
    </row>
    <row r="20" spans="1:32" s="836" customFormat="1">
      <c r="A20" s="48" t="s">
        <v>5558</v>
      </c>
      <c r="B20" s="825">
        <v>264</v>
      </c>
      <c r="C20" s="825">
        <v>2615</v>
      </c>
      <c r="D20" s="814">
        <f t="shared" si="0"/>
        <v>39.693381906496661</v>
      </c>
      <c r="E20" s="826">
        <v>18</v>
      </c>
      <c r="F20" s="826"/>
      <c r="G20" s="826"/>
      <c r="H20" s="827">
        <f t="shared" si="4"/>
        <v>18</v>
      </c>
      <c r="I20" s="828">
        <v>4</v>
      </c>
      <c r="J20" s="828">
        <v>3</v>
      </c>
      <c r="K20" s="828">
        <v>1</v>
      </c>
      <c r="L20" s="829">
        <v>3</v>
      </c>
      <c r="M20" s="829"/>
      <c r="N20" s="829"/>
      <c r="O20" s="829"/>
      <c r="P20" s="830">
        <f t="shared" si="5"/>
        <v>3</v>
      </c>
      <c r="Q20" s="831">
        <f t="shared" si="1"/>
        <v>1</v>
      </c>
      <c r="R20" s="828">
        <v>15</v>
      </c>
      <c r="S20" s="832">
        <v>9</v>
      </c>
      <c r="T20" s="829"/>
      <c r="U20" s="829"/>
      <c r="V20" s="829">
        <v>5</v>
      </c>
      <c r="W20" s="829"/>
      <c r="X20" s="830">
        <f t="shared" si="6"/>
        <v>14</v>
      </c>
      <c r="Y20" s="831">
        <f t="shared" si="2"/>
        <v>1</v>
      </c>
      <c r="Z20" s="833"/>
      <c r="AA20" s="834"/>
      <c r="AB20" s="826"/>
      <c r="AC20" s="835">
        <f t="shared" si="3"/>
        <v>0</v>
      </c>
      <c r="AD20" s="832"/>
      <c r="AE20" s="832"/>
      <c r="AF20" s="832"/>
    </row>
    <row r="21" spans="1:32" s="32" customFormat="1">
      <c r="A21" s="48" t="s">
        <v>5559</v>
      </c>
      <c r="B21" s="813">
        <v>256</v>
      </c>
      <c r="C21" s="813">
        <v>1729</v>
      </c>
      <c r="D21" s="814">
        <f t="shared" si="0"/>
        <v>39.367030965391628</v>
      </c>
      <c r="E21" s="49">
        <v>12</v>
      </c>
      <c r="F21" s="49"/>
      <c r="G21" s="49"/>
      <c r="H21" s="56">
        <f t="shared" si="4"/>
        <v>12</v>
      </c>
      <c r="I21" s="815">
        <v>3</v>
      </c>
      <c r="J21" s="815">
        <v>2</v>
      </c>
      <c r="K21" s="815">
        <v>1</v>
      </c>
      <c r="L21" s="50">
        <v>2</v>
      </c>
      <c r="M21" s="50"/>
      <c r="N21" s="50"/>
      <c r="O21" s="50"/>
      <c r="P21" s="53">
        <f t="shared" si="5"/>
        <v>2</v>
      </c>
      <c r="Q21" s="132">
        <f t="shared" si="1"/>
        <v>1</v>
      </c>
      <c r="R21" s="815">
        <v>8</v>
      </c>
      <c r="S21" s="52">
        <v>6</v>
      </c>
      <c r="T21" s="50"/>
      <c r="U21" s="50"/>
      <c r="V21" s="50">
        <v>4</v>
      </c>
      <c r="W21" s="50"/>
      <c r="X21" s="53">
        <f t="shared" si="6"/>
        <v>10</v>
      </c>
      <c r="Y21" s="132">
        <f t="shared" si="2"/>
        <v>-2</v>
      </c>
      <c r="Z21" s="817"/>
      <c r="AA21" s="838"/>
      <c r="AB21" s="49"/>
      <c r="AC21" s="133">
        <f t="shared" si="3"/>
        <v>0</v>
      </c>
      <c r="AD21" s="51"/>
      <c r="AE21" s="51"/>
      <c r="AF21" s="51"/>
    </row>
    <row r="22" spans="1:32" s="32" customFormat="1" ht="22.5">
      <c r="A22" s="837" t="s">
        <v>5560</v>
      </c>
      <c r="B22" s="813">
        <v>384</v>
      </c>
      <c r="C22" s="813">
        <v>2034</v>
      </c>
      <c r="D22" s="814">
        <f t="shared" si="0"/>
        <v>55.573770491803273</v>
      </c>
      <c r="E22" s="49">
        <v>10</v>
      </c>
      <c r="F22" s="49"/>
      <c r="G22" s="49"/>
      <c r="H22" s="56">
        <f t="shared" si="4"/>
        <v>10</v>
      </c>
      <c r="I22" s="815">
        <v>3</v>
      </c>
      <c r="J22" s="815">
        <v>1</v>
      </c>
      <c r="K22" s="815">
        <v>2</v>
      </c>
      <c r="L22" s="50">
        <v>2</v>
      </c>
      <c r="M22" s="50"/>
      <c r="N22" s="50"/>
      <c r="O22" s="50">
        <v>1</v>
      </c>
      <c r="P22" s="53">
        <f t="shared" si="5"/>
        <v>3</v>
      </c>
      <c r="Q22" s="132">
        <f t="shared" si="1"/>
        <v>0</v>
      </c>
      <c r="R22" s="815">
        <v>10</v>
      </c>
      <c r="S22" s="52">
        <v>5</v>
      </c>
      <c r="T22" s="50"/>
      <c r="U22" s="50"/>
      <c r="V22" s="50">
        <v>2</v>
      </c>
      <c r="W22" s="50">
        <v>1</v>
      </c>
      <c r="X22" s="53">
        <f t="shared" si="6"/>
        <v>8</v>
      </c>
      <c r="Y22" s="132">
        <f t="shared" si="2"/>
        <v>2</v>
      </c>
      <c r="Z22" s="51">
        <v>1</v>
      </c>
      <c r="AA22" s="838">
        <v>1</v>
      </c>
      <c r="AB22" s="49"/>
      <c r="AC22" s="133">
        <f t="shared" si="3"/>
        <v>0</v>
      </c>
      <c r="AD22" s="51"/>
      <c r="AE22" s="51"/>
      <c r="AF22" s="51"/>
    </row>
    <row r="23" spans="1:32" s="32" customFormat="1">
      <c r="A23" s="837" t="s">
        <v>5561</v>
      </c>
      <c r="B23" s="813">
        <v>145</v>
      </c>
      <c r="C23" s="813">
        <v>907</v>
      </c>
      <c r="D23" s="814">
        <f t="shared" si="0"/>
        <v>24.781420765027324</v>
      </c>
      <c r="E23" s="49">
        <v>10</v>
      </c>
      <c r="F23" s="49"/>
      <c r="G23" s="49"/>
      <c r="H23" s="56">
        <f t="shared" si="4"/>
        <v>10</v>
      </c>
      <c r="I23" s="815">
        <v>3</v>
      </c>
      <c r="J23" s="815">
        <v>1</v>
      </c>
      <c r="K23" s="815">
        <v>2</v>
      </c>
      <c r="L23" s="50">
        <v>2</v>
      </c>
      <c r="M23" s="50"/>
      <c r="N23" s="50"/>
      <c r="O23" s="50">
        <v>1</v>
      </c>
      <c r="P23" s="53">
        <f t="shared" si="5"/>
        <v>3</v>
      </c>
      <c r="Q23" s="132">
        <f t="shared" si="1"/>
        <v>0</v>
      </c>
      <c r="R23" s="815">
        <v>7</v>
      </c>
      <c r="S23" s="52">
        <v>5</v>
      </c>
      <c r="T23" s="50"/>
      <c r="U23" s="50"/>
      <c r="V23" s="50">
        <v>2</v>
      </c>
      <c r="W23" s="50">
        <v>1</v>
      </c>
      <c r="X23" s="53">
        <f t="shared" si="6"/>
        <v>8</v>
      </c>
      <c r="Y23" s="132">
        <f t="shared" si="2"/>
        <v>-1</v>
      </c>
      <c r="Z23" s="815"/>
      <c r="AA23" s="824">
        <v>1</v>
      </c>
      <c r="AB23" s="49"/>
      <c r="AC23" s="133">
        <f t="shared" si="3"/>
        <v>-1</v>
      </c>
      <c r="AD23" s="51"/>
      <c r="AE23" s="51"/>
      <c r="AF23" s="51"/>
    </row>
    <row r="24" spans="1:32" s="32" customFormat="1" ht="22.5">
      <c r="A24" s="837" t="s">
        <v>5562</v>
      </c>
      <c r="B24" s="813">
        <v>2</v>
      </c>
      <c r="C24" s="813">
        <v>28</v>
      </c>
      <c r="D24" s="814">
        <f t="shared" si="0"/>
        <v>0.54644808743169404</v>
      </c>
      <c r="E24" s="49">
        <v>14</v>
      </c>
      <c r="F24" s="49"/>
      <c r="G24" s="49"/>
      <c r="H24" s="56">
        <f t="shared" si="4"/>
        <v>14</v>
      </c>
      <c r="I24" s="815">
        <v>1</v>
      </c>
      <c r="J24" s="815">
        <v>0</v>
      </c>
      <c r="K24" s="815">
        <v>0</v>
      </c>
      <c r="L24" s="50">
        <v>1</v>
      </c>
      <c r="M24" s="50"/>
      <c r="N24" s="50"/>
      <c r="O24" s="50"/>
      <c r="P24" s="53">
        <f t="shared" si="5"/>
        <v>1</v>
      </c>
      <c r="Q24" s="132">
        <f t="shared" si="1"/>
        <v>0</v>
      </c>
      <c r="R24" s="815">
        <v>5</v>
      </c>
      <c r="S24" s="52">
        <v>7</v>
      </c>
      <c r="T24" s="50"/>
      <c r="U24" s="50"/>
      <c r="V24" s="50"/>
      <c r="W24" s="50"/>
      <c r="X24" s="53">
        <f t="shared" si="6"/>
        <v>7</v>
      </c>
      <c r="Y24" s="132">
        <f t="shared" si="2"/>
        <v>-2</v>
      </c>
      <c r="Z24" s="817"/>
      <c r="AA24" s="839"/>
      <c r="AB24" s="49"/>
      <c r="AC24" s="133">
        <f t="shared" si="3"/>
        <v>0</v>
      </c>
      <c r="AD24" s="51"/>
      <c r="AE24" s="51"/>
      <c r="AF24" s="51"/>
    </row>
    <row r="25" spans="1:32" s="32" customFormat="1" ht="22.5">
      <c r="A25" s="837" t="s">
        <v>5563</v>
      </c>
      <c r="B25" s="48">
        <v>978</v>
      </c>
      <c r="C25" s="48">
        <v>3653</v>
      </c>
      <c r="D25" s="814">
        <f t="shared" si="0"/>
        <v>24.952185792349727</v>
      </c>
      <c r="E25" s="49">
        <v>40</v>
      </c>
      <c r="F25" s="49"/>
      <c r="G25" s="49"/>
      <c r="H25" s="56">
        <f>SUM(E25:G25)</f>
        <v>40</v>
      </c>
      <c r="I25" s="815">
        <v>6</v>
      </c>
      <c r="J25" s="815">
        <v>1</v>
      </c>
      <c r="K25" s="815">
        <v>5</v>
      </c>
      <c r="L25" s="50">
        <v>7</v>
      </c>
      <c r="M25" s="50"/>
      <c r="N25" s="50"/>
      <c r="O25" s="50"/>
      <c r="P25" s="53">
        <f>SUM(L25:O25)</f>
        <v>7</v>
      </c>
      <c r="Q25" s="132">
        <f t="shared" si="1"/>
        <v>-1</v>
      </c>
      <c r="R25" s="51">
        <v>19</v>
      </c>
      <c r="S25" s="52">
        <v>20</v>
      </c>
      <c r="T25" s="50"/>
      <c r="U25" s="50"/>
      <c r="V25" s="50">
        <v>8</v>
      </c>
      <c r="W25" s="50"/>
      <c r="X25" s="53">
        <f>SUM(S25:W25)</f>
        <v>28</v>
      </c>
      <c r="Y25" s="132">
        <f t="shared" si="2"/>
        <v>-9</v>
      </c>
      <c r="Z25" s="817"/>
      <c r="AA25" s="49"/>
      <c r="AB25" s="49"/>
      <c r="AC25" s="133">
        <f t="shared" si="3"/>
        <v>0</v>
      </c>
      <c r="AD25" s="51"/>
      <c r="AE25" s="51"/>
      <c r="AF25" s="51"/>
    </row>
    <row r="26" spans="1:32" s="32" customFormat="1">
      <c r="A26" s="837" t="s">
        <v>5564</v>
      </c>
      <c r="B26" s="819">
        <v>0</v>
      </c>
      <c r="C26" s="819">
        <v>0</v>
      </c>
      <c r="D26" s="814" t="e">
        <f t="shared" si="0"/>
        <v>#DIV/0!</v>
      </c>
      <c r="E26" s="49"/>
      <c r="F26" s="49"/>
      <c r="G26" s="49"/>
      <c r="H26" s="56">
        <f>SUM(E26:G26)</f>
        <v>0</v>
      </c>
      <c r="I26" s="840">
        <v>10</v>
      </c>
      <c r="J26" s="840">
        <v>1</v>
      </c>
      <c r="K26" s="840">
        <v>2</v>
      </c>
      <c r="L26" s="50">
        <v>5</v>
      </c>
      <c r="M26" s="50"/>
      <c r="N26" s="50"/>
      <c r="O26" s="50"/>
      <c r="P26" s="53">
        <f>SUM(L26:O26)</f>
        <v>5</v>
      </c>
      <c r="Q26" s="132">
        <f t="shared" si="1"/>
        <v>5</v>
      </c>
      <c r="R26" s="840">
        <v>29</v>
      </c>
      <c r="S26" s="52">
        <v>20</v>
      </c>
      <c r="T26" s="50"/>
      <c r="U26" s="50"/>
      <c r="V26" s="50"/>
      <c r="W26" s="50"/>
      <c r="X26" s="53">
        <f>SUM(S26:W26)</f>
        <v>20</v>
      </c>
      <c r="Y26" s="132">
        <f t="shared" si="2"/>
        <v>9</v>
      </c>
      <c r="Z26" s="817"/>
      <c r="AA26" s="818"/>
      <c r="AB26" s="49"/>
      <c r="AC26" s="133">
        <f t="shared" si="3"/>
        <v>0</v>
      </c>
      <c r="AD26" s="51"/>
      <c r="AE26" s="51"/>
      <c r="AF26" s="51"/>
    </row>
    <row r="27" spans="1:32" s="32" customFormat="1">
      <c r="A27" s="841"/>
      <c r="C27" s="842"/>
      <c r="D27" s="814" t="e">
        <f t="shared" si="0"/>
        <v>#DIV/0!</v>
      </c>
      <c r="E27" s="49"/>
      <c r="F27" s="49"/>
      <c r="G27" s="50"/>
      <c r="H27" s="56">
        <f>SUM(E27:G27)</f>
        <v>0</v>
      </c>
      <c r="I27" s="51"/>
      <c r="J27" s="51"/>
      <c r="K27" s="51"/>
      <c r="L27" s="50"/>
      <c r="M27" s="50"/>
      <c r="N27" s="50"/>
      <c r="O27" s="50"/>
      <c r="P27" s="53">
        <f>SUM(L27:O27)</f>
        <v>0</v>
      </c>
      <c r="Q27" s="132">
        <f>I27-P27</f>
        <v>0</v>
      </c>
      <c r="R27" s="51"/>
      <c r="S27" s="52"/>
      <c r="T27" s="50"/>
      <c r="U27" s="50"/>
      <c r="V27" s="50"/>
      <c r="W27" s="50"/>
      <c r="X27" s="53">
        <f>SUM(S27:W27)</f>
        <v>0</v>
      </c>
      <c r="Y27" s="132">
        <f>R27-X27</f>
        <v>0</v>
      </c>
      <c r="Z27" s="817"/>
      <c r="AA27" s="843"/>
      <c r="AB27" s="49"/>
      <c r="AC27" s="133">
        <f t="shared" si="3"/>
        <v>0</v>
      </c>
      <c r="AD27" s="51"/>
      <c r="AE27" s="51"/>
      <c r="AF27" s="51"/>
    </row>
    <row r="28" spans="1:32" s="32" customFormat="1">
      <c r="A28" s="844"/>
      <c r="B28" s="48"/>
      <c r="C28" s="48"/>
      <c r="D28" s="814" t="e">
        <f t="shared" si="0"/>
        <v>#DIV/0!</v>
      </c>
      <c r="E28" s="49"/>
      <c r="F28" s="49"/>
      <c r="G28" s="49"/>
      <c r="H28" s="56">
        <f>SUM(E28:G28)</f>
        <v>0</v>
      </c>
      <c r="I28" s="51"/>
      <c r="J28" s="51"/>
      <c r="K28" s="51"/>
      <c r="L28" s="50"/>
      <c r="M28" s="50"/>
      <c r="N28" s="50"/>
      <c r="O28" s="50"/>
      <c r="P28" s="53">
        <f>SUM(L28:O28)</f>
        <v>0</v>
      </c>
      <c r="Q28" s="132">
        <f>I28-P28</f>
        <v>0</v>
      </c>
      <c r="R28" s="51"/>
      <c r="S28" s="52"/>
      <c r="T28" s="50"/>
      <c r="U28" s="50"/>
      <c r="V28" s="50"/>
      <c r="W28" s="50"/>
      <c r="X28" s="53">
        <f>SUM(S28:W28)</f>
        <v>0</v>
      </c>
      <c r="Y28" s="132">
        <f>R28-X28</f>
        <v>0</v>
      </c>
      <c r="Z28" s="817"/>
      <c r="AA28" s="838"/>
      <c r="AB28" s="49"/>
      <c r="AC28" s="133">
        <f>Z28-(AA28+AB28)</f>
        <v>0</v>
      </c>
      <c r="AD28" s="51"/>
      <c r="AE28" s="51"/>
      <c r="AF28" s="51"/>
    </row>
    <row r="29" spans="1:32" ht="15.75" customHeight="1">
      <c r="A29" s="134"/>
      <c r="B29" s="56">
        <f>SUM(B9:B14,B16:B17,B19:B28)</f>
        <v>6662</v>
      </c>
      <c r="C29" s="56">
        <f>SUM(C9:C14,C16:C17,C19:C28)</f>
        <v>47965</v>
      </c>
      <c r="D29" s="814">
        <f>SUM(C29/H29/366*100)</f>
        <v>43.683970856102</v>
      </c>
      <c r="E29" s="56">
        <f>SUM(E9:E14,E16:E28)</f>
        <v>288</v>
      </c>
      <c r="F29" s="56">
        <f>SUM(F9:F14,F16:F28)</f>
        <v>12</v>
      </c>
      <c r="G29" s="56">
        <f>SUM(G9:G14,G16:G28)</f>
        <v>0</v>
      </c>
      <c r="H29" s="56">
        <f>SUM(E29:G29)</f>
        <v>300</v>
      </c>
      <c r="I29" s="56">
        <f>SUM(I9:I28)</f>
        <v>65</v>
      </c>
      <c r="J29" s="56">
        <f t="shared" ref="J29:O29" si="7">SUM(J9:J28)</f>
        <v>17</v>
      </c>
      <c r="K29" s="56">
        <f t="shared" si="7"/>
        <v>40</v>
      </c>
      <c r="L29" s="56">
        <f t="shared" si="7"/>
        <v>58</v>
      </c>
      <c r="M29" s="56">
        <f t="shared" si="7"/>
        <v>4</v>
      </c>
      <c r="N29" s="56">
        <f t="shared" si="7"/>
        <v>0</v>
      </c>
      <c r="O29" s="56">
        <f t="shared" si="7"/>
        <v>6</v>
      </c>
      <c r="P29" s="53">
        <f>SUM(L29:O29)</f>
        <v>68</v>
      </c>
      <c r="Q29" s="135">
        <f>I29-P29</f>
        <v>-3</v>
      </c>
      <c r="R29" s="56">
        <f t="shared" ref="R29:W29" si="8">SUM(R9:R28)</f>
        <v>248</v>
      </c>
      <c r="S29" s="56">
        <f t="shared" si="8"/>
        <v>176</v>
      </c>
      <c r="T29" s="56">
        <f t="shared" si="8"/>
        <v>24</v>
      </c>
      <c r="U29" s="56">
        <f t="shared" si="8"/>
        <v>0</v>
      </c>
      <c r="V29" s="56">
        <f t="shared" si="8"/>
        <v>47</v>
      </c>
      <c r="W29" s="56">
        <f t="shared" si="8"/>
        <v>9</v>
      </c>
      <c r="X29" s="53">
        <f>SUM(S29:W29)</f>
        <v>256</v>
      </c>
      <c r="Y29" s="135">
        <f t="shared" si="2"/>
        <v>-8</v>
      </c>
      <c r="Z29" s="56">
        <f>SUM(Z9:Z28)</f>
        <v>3</v>
      </c>
      <c r="AA29" s="56">
        <f>SUM(AA9:AA28)</f>
        <v>5</v>
      </c>
      <c r="AB29" s="56">
        <f>SUM(AB9:AB28)</f>
        <v>0</v>
      </c>
      <c r="AC29" s="136">
        <f t="shared" si="3"/>
        <v>-2</v>
      </c>
      <c r="AD29" s="56">
        <f>SUM(AD9:AD28)</f>
        <v>0</v>
      </c>
      <c r="AE29" s="56">
        <f>SUM(AE9:AE28)</f>
        <v>0</v>
      </c>
      <c r="AF29" s="56">
        <f>SUM(AF9:AF28)</f>
        <v>0</v>
      </c>
    </row>
    <row r="30" spans="1:32" ht="14.25" customHeight="1">
      <c r="A30" s="14" t="s">
        <v>5565</v>
      </c>
      <c r="B30" s="14"/>
      <c r="C30" s="14"/>
      <c r="D30" s="845"/>
      <c r="E30" s="845"/>
      <c r="F30" s="14"/>
      <c r="G30" s="14"/>
      <c r="H30" s="845"/>
      <c r="I30" s="846" t="s">
        <v>5566</v>
      </c>
      <c r="J30" s="846"/>
      <c r="K30" s="846"/>
      <c r="L30" s="845"/>
      <c r="M30" s="846"/>
      <c r="N30" s="846"/>
      <c r="O30" s="846"/>
      <c r="P30" s="14"/>
      <c r="Q30" s="14"/>
      <c r="R30" s="846"/>
      <c r="S30" s="847"/>
      <c r="T30" s="848"/>
      <c r="U30" s="846"/>
      <c r="V30" s="846"/>
      <c r="W30" s="845"/>
      <c r="X30" s="846"/>
      <c r="Y30" s="14"/>
      <c r="Z30" s="6" t="s">
        <v>5567</v>
      </c>
      <c r="AA30" s="6"/>
      <c r="AB30" s="846"/>
      <c r="AC30" s="846"/>
      <c r="AD30" s="846"/>
      <c r="AE30" s="846"/>
    </row>
    <row r="31" spans="1:32" ht="20.25" customHeight="1">
      <c r="A31" s="14" t="s">
        <v>5568</v>
      </c>
      <c r="B31" s="14"/>
      <c r="C31" s="14"/>
      <c r="D31" s="845"/>
      <c r="E31" s="845"/>
      <c r="F31" s="14"/>
      <c r="G31" s="14"/>
      <c r="H31" s="845"/>
      <c r="I31" s="14" t="s">
        <v>5569</v>
      </c>
      <c r="J31" s="14"/>
      <c r="K31" s="14"/>
      <c r="L31" s="845"/>
      <c r="M31" s="846"/>
      <c r="N31" s="846"/>
      <c r="O31" s="846"/>
      <c r="P31" s="14"/>
      <c r="Q31" s="14"/>
      <c r="R31" s="846"/>
      <c r="S31" s="849"/>
      <c r="T31" s="850"/>
      <c r="U31" s="846"/>
      <c r="V31" s="846"/>
      <c r="W31" s="845"/>
      <c r="X31" s="846"/>
      <c r="Y31" s="14"/>
      <c r="Z31" s="6" t="s">
        <v>5570</v>
      </c>
      <c r="AA31" s="6"/>
      <c r="AB31" s="846"/>
      <c r="AC31" s="846"/>
      <c r="AD31" s="846"/>
      <c r="AE31" s="846"/>
    </row>
    <row r="32" spans="1:32" ht="26.25">
      <c r="A32" s="851" t="s">
        <v>5571</v>
      </c>
      <c r="B32" s="852"/>
      <c r="C32" s="852"/>
      <c r="D32" s="852"/>
      <c r="E32" s="852"/>
      <c r="F32" s="852"/>
      <c r="G32" s="853"/>
      <c r="H32" s="853"/>
      <c r="I32" s="846"/>
      <c r="J32" s="846"/>
      <c r="K32" s="846"/>
      <c r="L32" s="849"/>
      <c r="M32" s="849"/>
      <c r="N32" s="849"/>
      <c r="O32" s="850"/>
      <c r="P32" s="846"/>
      <c r="Q32" s="846"/>
      <c r="R32" s="849"/>
      <c r="S32" s="849"/>
      <c r="T32" s="850"/>
      <c r="U32" s="846"/>
      <c r="V32" s="846"/>
      <c r="W32" s="845"/>
      <c r="X32" s="846"/>
      <c r="Y32" s="846"/>
      <c r="Z32" s="846"/>
      <c r="AA32" s="846"/>
      <c r="AB32" s="846"/>
      <c r="AC32" s="846"/>
      <c r="AD32" s="846"/>
      <c r="AE32" s="846"/>
    </row>
    <row r="33" spans="1:31">
      <c r="B33" s="852"/>
      <c r="C33" s="852"/>
      <c r="D33" s="852"/>
      <c r="E33" s="852"/>
      <c r="F33" s="852"/>
      <c r="G33" s="853"/>
      <c r="H33" s="853"/>
      <c r="I33" s="846"/>
      <c r="J33" s="846"/>
      <c r="K33" s="846"/>
      <c r="L33" s="849"/>
      <c r="M33" s="849"/>
      <c r="N33" s="849"/>
      <c r="O33" s="850"/>
      <c r="P33" s="846"/>
      <c r="Q33" s="846"/>
      <c r="R33" s="849"/>
      <c r="S33" s="849"/>
      <c r="T33" s="850"/>
      <c r="U33" s="846"/>
      <c r="V33" s="846"/>
      <c r="W33" s="845"/>
      <c r="X33" s="846"/>
      <c r="Y33" s="846"/>
      <c r="Z33" s="846"/>
      <c r="AA33" s="846"/>
      <c r="AB33" s="846"/>
      <c r="AC33" s="846"/>
      <c r="AD33" s="846"/>
      <c r="AE33" s="846"/>
    </row>
    <row r="34" spans="1:31">
      <c r="A34" s="16"/>
      <c r="B34" s="16"/>
      <c r="C34" s="16"/>
      <c r="D34" s="16"/>
      <c r="E34" s="16"/>
      <c r="F34" s="16"/>
      <c r="G34" s="17"/>
      <c r="H34" s="17"/>
      <c r="L34" s="18"/>
      <c r="M34" s="18"/>
      <c r="N34" s="18"/>
      <c r="O34" s="33"/>
      <c r="R34" s="18"/>
      <c r="S34" s="18"/>
      <c r="T34" s="33"/>
    </row>
    <row r="35" spans="1:31">
      <c r="A35" s="16"/>
      <c r="B35" s="16"/>
      <c r="C35" s="16"/>
      <c r="D35" s="16"/>
      <c r="E35" s="16"/>
      <c r="F35" s="16"/>
      <c r="G35" s="17"/>
      <c r="H35" s="17"/>
      <c r="L35" s="18"/>
      <c r="M35" s="18"/>
      <c r="N35" s="18"/>
      <c r="O35" s="33"/>
      <c r="R35" s="18"/>
      <c r="S35" s="18"/>
      <c r="T35" s="33"/>
    </row>
    <row r="36" spans="1:31">
      <c r="A36" s="19"/>
      <c r="B36" s="19"/>
      <c r="C36" s="19"/>
      <c r="D36" s="19"/>
      <c r="E36" s="19"/>
      <c r="F36" s="19"/>
    </row>
    <row r="37" spans="1:31">
      <c r="A37" s="19"/>
      <c r="B37" s="19"/>
      <c r="C37" s="19"/>
      <c r="D37" s="19"/>
      <c r="E37" s="19"/>
      <c r="F37" s="19"/>
    </row>
    <row r="38" spans="1:31">
      <c r="A38" s="19"/>
      <c r="B38" s="19"/>
      <c r="C38" s="19"/>
      <c r="D38" s="19"/>
      <c r="E38" s="19"/>
      <c r="F38" s="19"/>
    </row>
    <row r="39" spans="1:31">
      <c r="A39" s="19"/>
      <c r="B39" s="19"/>
      <c r="C39" s="19"/>
      <c r="D39" s="19"/>
      <c r="E39" s="19"/>
      <c r="F39" s="19"/>
    </row>
    <row r="40" spans="1:31">
      <c r="A40" s="19"/>
      <c r="B40" s="19"/>
      <c r="C40" s="19"/>
      <c r="D40" s="19"/>
      <c r="E40" s="19"/>
      <c r="F40" s="19"/>
    </row>
  </sheetData>
  <mergeCells count="23"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zoomScaleSheetLayoutView="100" workbookViewId="0">
      <selection activeCell="D21" sqref="D21"/>
    </sheetView>
  </sheetViews>
  <sheetFormatPr defaultRowHeight="12.75"/>
  <cols>
    <col min="1" max="1" width="21.5703125" style="21" customWidth="1"/>
    <col min="2" max="2" width="9.140625" style="21"/>
    <col min="3" max="3" width="9.7109375" style="21" customWidth="1"/>
    <col min="4" max="4" width="8" style="21" customWidth="1"/>
    <col min="5" max="5" width="5.85546875" style="20" customWidth="1"/>
    <col min="6" max="7" width="6.28515625" style="20" customWidth="1"/>
    <col min="8" max="8" width="6" style="20" customWidth="1"/>
    <col min="9" max="9" width="5.85546875" style="20" customWidth="1"/>
    <col min="10" max="10" width="6" style="20" customWidth="1"/>
    <col min="11" max="11" width="6.7109375" style="20" customWidth="1"/>
    <col min="12" max="12" width="6.42578125" style="20" customWidth="1"/>
    <col min="13" max="13" width="5.85546875" style="21" customWidth="1"/>
    <col min="14" max="14" width="6.28515625" style="21" customWidth="1"/>
    <col min="15" max="15" width="6.7109375" style="21" customWidth="1"/>
    <col min="16" max="16" width="5.7109375" style="14" customWidth="1"/>
    <col min="17" max="18" width="6.7109375" style="14" customWidth="1"/>
    <col min="19" max="16384" width="9.140625" style="14"/>
  </cols>
  <sheetData>
    <row r="1" spans="1:23" s="10" customFormat="1" ht="15.75">
      <c r="A1" s="166"/>
      <c r="B1" s="167" t="s">
        <v>156</v>
      </c>
      <c r="C1" s="810" t="s">
        <v>5545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4"/>
      <c r="O1" s="12"/>
      <c r="P1" s="12"/>
      <c r="Q1" s="12"/>
      <c r="R1" s="31"/>
      <c r="S1" s="12"/>
      <c r="T1" s="31"/>
      <c r="W1" s="13"/>
    </row>
    <row r="2" spans="1:23" s="10" customFormat="1" ht="15.75">
      <c r="A2" s="166"/>
      <c r="B2" s="167" t="s">
        <v>157</v>
      </c>
      <c r="C2" s="98">
        <v>6113079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4"/>
      <c r="O2" s="12"/>
      <c r="P2" s="12"/>
      <c r="Q2" s="12"/>
      <c r="R2" s="31"/>
      <c r="S2" s="12"/>
      <c r="T2" s="31"/>
      <c r="W2" s="13"/>
    </row>
    <row r="3" spans="1:23" s="10" customFormat="1" ht="15.75">
      <c r="A3" s="166"/>
      <c r="B3" s="167" t="s">
        <v>158</v>
      </c>
      <c r="C3" s="810" t="s">
        <v>1747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4"/>
      <c r="O3" s="12"/>
      <c r="P3" s="12"/>
      <c r="Q3" s="12"/>
      <c r="R3" s="31"/>
      <c r="S3" s="12"/>
      <c r="T3" s="31"/>
      <c r="W3" s="13"/>
    </row>
    <row r="4" spans="1:23" s="10" customFormat="1" ht="15.75">
      <c r="A4" s="166"/>
      <c r="B4" s="167" t="s">
        <v>4584</v>
      </c>
      <c r="C4" s="161" t="s">
        <v>279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5"/>
      <c r="O4" s="12"/>
      <c r="P4" s="12"/>
      <c r="Q4" s="12"/>
      <c r="R4" s="31"/>
      <c r="S4" s="12"/>
      <c r="T4" s="31"/>
      <c r="W4" s="13"/>
    </row>
    <row r="5" spans="1:23" s="10" customFormat="1" ht="10.5" customHeight="1">
      <c r="A5" s="47"/>
      <c r="C5" s="77"/>
      <c r="F5" s="22"/>
      <c r="G5" s="22"/>
      <c r="H5" s="22"/>
      <c r="I5" s="22"/>
      <c r="J5" s="22"/>
      <c r="K5" s="22"/>
      <c r="L5" s="22"/>
      <c r="M5" s="22"/>
      <c r="O5" s="12"/>
      <c r="P5" s="12"/>
      <c r="Q5" s="12"/>
      <c r="R5" s="31"/>
      <c r="S5" s="12"/>
      <c r="T5" s="31"/>
      <c r="W5" s="13"/>
    </row>
    <row r="6" spans="1:23" ht="55.5" customHeight="1">
      <c r="A6" s="1318" t="s">
        <v>41</v>
      </c>
      <c r="B6" s="1317" t="s">
        <v>164</v>
      </c>
      <c r="C6" s="1317" t="s">
        <v>30</v>
      </c>
      <c r="D6" s="1317" t="s">
        <v>5572</v>
      </c>
      <c r="E6" s="1317" t="s">
        <v>166</v>
      </c>
      <c r="F6" s="1317"/>
      <c r="G6" s="1317"/>
      <c r="H6" s="1317"/>
      <c r="I6" s="1317"/>
      <c r="J6" s="1317"/>
      <c r="K6" s="1317"/>
      <c r="L6" s="1317"/>
      <c r="M6" s="1317"/>
      <c r="N6" s="1317"/>
      <c r="O6" s="1317"/>
      <c r="P6" s="1317" t="s">
        <v>163</v>
      </c>
      <c r="Q6" s="1317"/>
      <c r="R6" s="1317"/>
    </row>
    <row r="7" spans="1:23" s="35" customFormat="1" ht="88.5" customHeight="1">
      <c r="A7" s="1318"/>
      <c r="B7" s="1317"/>
      <c r="C7" s="1317"/>
      <c r="D7" s="1317"/>
      <c r="E7" s="57" t="s">
        <v>114</v>
      </c>
      <c r="F7" s="150" t="s">
        <v>159</v>
      </c>
      <c r="G7" s="150" t="s">
        <v>160</v>
      </c>
      <c r="H7" s="57" t="s">
        <v>174</v>
      </c>
      <c r="I7" s="57" t="s">
        <v>175</v>
      </c>
      <c r="J7" s="57" t="s">
        <v>167</v>
      </c>
      <c r="K7" s="57" t="s">
        <v>168</v>
      </c>
      <c r="L7" s="57" t="s">
        <v>169</v>
      </c>
      <c r="M7" s="57" t="s">
        <v>115</v>
      </c>
      <c r="N7" s="57" t="s">
        <v>170</v>
      </c>
      <c r="O7" s="57" t="s">
        <v>171</v>
      </c>
      <c r="P7" s="57" t="s">
        <v>109</v>
      </c>
      <c r="Q7" s="57" t="s">
        <v>110</v>
      </c>
      <c r="R7" s="57" t="s">
        <v>111</v>
      </c>
    </row>
    <row r="8" spans="1:23" ht="12" customHeight="1">
      <c r="A8" s="854" t="s">
        <v>5573</v>
      </c>
      <c r="B8" s="855">
        <v>16</v>
      </c>
      <c r="C8" s="855">
        <v>2</v>
      </c>
      <c r="D8" s="855">
        <v>6283</v>
      </c>
      <c r="E8" s="856">
        <v>5</v>
      </c>
      <c r="F8" s="856">
        <v>3</v>
      </c>
      <c r="G8" s="856">
        <v>1</v>
      </c>
      <c r="H8" s="857">
        <v>2</v>
      </c>
      <c r="I8" s="60">
        <f t="shared" ref="I8:I17" si="0">E8-H8</f>
        <v>3</v>
      </c>
      <c r="J8" s="856">
        <v>13</v>
      </c>
      <c r="K8" s="857">
        <v>7</v>
      </c>
      <c r="L8" s="60">
        <f t="shared" ref="L8:L17" si="1">J8-K8</f>
        <v>6</v>
      </c>
      <c r="M8" s="49"/>
      <c r="N8" s="56"/>
      <c r="O8" s="60">
        <f t="shared" ref="O8:O17" si="2">M8-N8</f>
        <v>0</v>
      </c>
      <c r="P8" s="62"/>
      <c r="Q8" s="62"/>
      <c r="R8" s="62"/>
    </row>
    <row r="9" spans="1:23" ht="12" customHeight="1">
      <c r="A9" s="858" t="s">
        <v>5574</v>
      </c>
      <c r="B9" s="855">
        <v>5</v>
      </c>
      <c r="C9" s="855">
        <v>1</v>
      </c>
      <c r="D9" s="855"/>
      <c r="E9" s="859">
        <v>3</v>
      </c>
      <c r="F9" s="856">
        <v>2</v>
      </c>
      <c r="G9" s="856">
        <v>1</v>
      </c>
      <c r="H9" s="857"/>
      <c r="I9" s="60">
        <f t="shared" si="0"/>
        <v>3</v>
      </c>
      <c r="J9" s="856">
        <v>7</v>
      </c>
      <c r="K9" s="857"/>
      <c r="L9" s="60">
        <f t="shared" si="1"/>
        <v>7</v>
      </c>
      <c r="M9" s="49"/>
      <c r="N9" s="56"/>
      <c r="O9" s="60">
        <f t="shared" si="2"/>
        <v>0</v>
      </c>
      <c r="P9" s="62"/>
      <c r="Q9" s="62"/>
      <c r="R9" s="62"/>
    </row>
    <row r="10" spans="1:23" ht="12" customHeight="1">
      <c r="A10" s="108"/>
      <c r="B10" s="59"/>
      <c r="C10" s="59"/>
      <c r="D10" s="59"/>
      <c r="E10" s="49"/>
      <c r="F10" s="61"/>
      <c r="G10" s="61"/>
      <c r="H10" s="857"/>
      <c r="I10" s="60">
        <f t="shared" si="0"/>
        <v>0</v>
      </c>
      <c r="J10" s="61"/>
      <c r="K10" s="857"/>
      <c r="L10" s="60">
        <f t="shared" si="1"/>
        <v>0</v>
      </c>
      <c r="M10" s="49"/>
      <c r="N10" s="56"/>
      <c r="O10" s="60">
        <f t="shared" si="2"/>
        <v>0</v>
      </c>
      <c r="P10" s="62"/>
      <c r="Q10" s="62"/>
      <c r="R10" s="62"/>
    </row>
    <row r="11" spans="1:23" ht="12" customHeight="1">
      <c r="A11" s="59"/>
      <c r="B11" s="59"/>
      <c r="C11" s="59"/>
      <c r="D11" s="59"/>
      <c r="E11" s="59"/>
      <c r="F11" s="151"/>
      <c r="G11" s="151"/>
      <c r="H11" s="857"/>
      <c r="I11" s="60">
        <f t="shared" si="0"/>
        <v>0</v>
      </c>
      <c r="J11" s="59"/>
      <c r="K11" s="857"/>
      <c r="L11" s="60">
        <f t="shared" si="1"/>
        <v>0</v>
      </c>
      <c r="M11" s="59"/>
      <c r="N11" s="56"/>
      <c r="O11" s="60">
        <f t="shared" si="2"/>
        <v>0</v>
      </c>
      <c r="P11" s="62"/>
      <c r="Q11" s="62"/>
      <c r="R11" s="62"/>
    </row>
    <row r="12" spans="1:23" ht="12" customHeight="1">
      <c r="A12" s="59"/>
      <c r="B12" s="59"/>
      <c r="C12" s="59"/>
      <c r="D12" s="59"/>
      <c r="E12" s="59"/>
      <c r="F12" s="151"/>
      <c r="G12" s="151"/>
      <c r="H12" s="857"/>
      <c r="I12" s="60">
        <f t="shared" si="0"/>
        <v>0</v>
      </c>
      <c r="J12" s="59"/>
      <c r="K12" s="857"/>
      <c r="L12" s="60">
        <f t="shared" si="1"/>
        <v>0</v>
      </c>
      <c r="M12" s="59"/>
      <c r="N12" s="56"/>
      <c r="O12" s="60">
        <f t="shared" si="2"/>
        <v>0</v>
      </c>
      <c r="P12" s="62"/>
      <c r="Q12" s="62"/>
      <c r="R12" s="62"/>
    </row>
    <row r="13" spans="1:23" ht="12" customHeight="1">
      <c r="A13" s="59"/>
      <c r="B13" s="59"/>
      <c r="C13" s="59"/>
      <c r="D13" s="59"/>
      <c r="E13" s="59"/>
      <c r="F13" s="151"/>
      <c r="G13" s="151"/>
      <c r="H13" s="857"/>
      <c r="I13" s="60">
        <f t="shared" si="0"/>
        <v>0</v>
      </c>
      <c r="J13" s="59"/>
      <c r="K13" s="857"/>
      <c r="L13" s="60">
        <f t="shared" si="1"/>
        <v>0</v>
      </c>
      <c r="M13" s="59"/>
      <c r="N13" s="56"/>
      <c r="O13" s="60">
        <f t="shared" si="2"/>
        <v>0</v>
      </c>
      <c r="P13" s="62"/>
      <c r="Q13" s="62"/>
      <c r="R13" s="62"/>
    </row>
    <row r="14" spans="1:23" ht="12" customHeight="1">
      <c r="A14" s="59"/>
      <c r="B14" s="59"/>
      <c r="C14" s="59"/>
      <c r="D14" s="59"/>
      <c r="E14" s="59"/>
      <c r="F14" s="151"/>
      <c r="G14" s="151"/>
      <c r="H14" s="857"/>
      <c r="I14" s="60">
        <f t="shared" si="0"/>
        <v>0</v>
      </c>
      <c r="J14" s="59"/>
      <c r="K14" s="857"/>
      <c r="L14" s="60">
        <f t="shared" si="1"/>
        <v>0</v>
      </c>
      <c r="M14" s="59"/>
      <c r="N14" s="56"/>
      <c r="O14" s="60">
        <f t="shared" si="2"/>
        <v>0</v>
      </c>
      <c r="P14" s="62"/>
      <c r="Q14" s="62"/>
      <c r="R14" s="62"/>
    </row>
    <row r="15" spans="1:23" ht="12" customHeight="1">
      <c r="A15" s="59"/>
      <c r="B15" s="59"/>
      <c r="C15" s="59"/>
      <c r="D15" s="59"/>
      <c r="E15" s="59"/>
      <c r="F15" s="151"/>
      <c r="G15" s="151"/>
      <c r="H15" s="857"/>
      <c r="I15" s="60">
        <f t="shared" si="0"/>
        <v>0</v>
      </c>
      <c r="J15" s="59"/>
      <c r="K15" s="857"/>
      <c r="L15" s="60">
        <f t="shared" si="1"/>
        <v>0</v>
      </c>
      <c r="M15" s="59"/>
      <c r="N15" s="56"/>
      <c r="O15" s="60">
        <f t="shared" si="2"/>
        <v>0</v>
      </c>
      <c r="P15" s="62"/>
      <c r="Q15" s="62"/>
      <c r="R15" s="62"/>
    </row>
    <row r="16" spans="1:23" ht="12" customHeight="1">
      <c r="A16" s="59"/>
      <c r="B16" s="59"/>
      <c r="C16" s="59"/>
      <c r="D16" s="59"/>
      <c r="E16" s="59"/>
      <c r="F16" s="151"/>
      <c r="G16" s="151"/>
      <c r="H16" s="857"/>
      <c r="I16" s="60">
        <f t="shared" si="0"/>
        <v>0</v>
      </c>
      <c r="J16" s="59"/>
      <c r="K16" s="857"/>
      <c r="L16" s="60">
        <f t="shared" si="1"/>
        <v>0</v>
      </c>
      <c r="M16" s="59"/>
      <c r="N16" s="56"/>
      <c r="O16" s="60">
        <f t="shared" si="2"/>
        <v>0</v>
      </c>
      <c r="P16" s="62"/>
      <c r="Q16" s="62"/>
      <c r="R16" s="62"/>
    </row>
    <row r="17" spans="1:31" ht="12" customHeight="1">
      <c r="A17" s="59"/>
      <c r="B17" s="59"/>
      <c r="C17" s="59"/>
      <c r="D17" s="59"/>
      <c r="E17" s="59"/>
      <c r="F17" s="151"/>
      <c r="G17" s="151"/>
      <c r="H17" s="857"/>
      <c r="I17" s="60">
        <f t="shared" si="0"/>
        <v>0</v>
      </c>
      <c r="J17" s="59"/>
      <c r="K17" s="857"/>
      <c r="L17" s="60">
        <f t="shared" si="1"/>
        <v>0</v>
      </c>
      <c r="M17" s="59"/>
      <c r="N17" s="56"/>
      <c r="O17" s="60">
        <f t="shared" si="2"/>
        <v>0</v>
      </c>
      <c r="P17" s="62"/>
      <c r="Q17" s="62"/>
      <c r="R17" s="62"/>
    </row>
    <row r="18" spans="1:31" s="36" customFormat="1" ht="12" customHeight="1">
      <c r="A18" s="131" t="s">
        <v>2</v>
      </c>
      <c r="B18" s="131"/>
      <c r="C18" s="131"/>
      <c r="D18" s="131">
        <f>SUM(D8:D17)</f>
        <v>6283</v>
      </c>
      <c r="E18" s="131">
        <f t="shared" ref="E18:R18" si="3">SUM(E8:E17)</f>
        <v>8</v>
      </c>
      <c r="F18" s="131">
        <f t="shared" si="3"/>
        <v>5</v>
      </c>
      <c r="G18" s="131">
        <f t="shared" si="3"/>
        <v>2</v>
      </c>
      <c r="H18" s="131">
        <f t="shared" si="3"/>
        <v>2</v>
      </c>
      <c r="I18" s="131">
        <f t="shared" si="3"/>
        <v>6</v>
      </c>
      <c r="J18" s="131">
        <f t="shared" si="3"/>
        <v>20</v>
      </c>
      <c r="K18" s="131">
        <f t="shared" si="3"/>
        <v>7</v>
      </c>
      <c r="L18" s="131">
        <f t="shared" si="3"/>
        <v>13</v>
      </c>
      <c r="M18" s="131">
        <f t="shared" si="3"/>
        <v>0</v>
      </c>
      <c r="N18" s="131">
        <f t="shared" si="3"/>
        <v>0</v>
      </c>
      <c r="O18" s="131">
        <f t="shared" si="3"/>
        <v>0</v>
      </c>
      <c r="P18" s="131">
        <f t="shared" si="3"/>
        <v>0</v>
      </c>
      <c r="Q18" s="131">
        <f t="shared" si="3"/>
        <v>0</v>
      </c>
      <c r="R18" s="131">
        <f t="shared" si="3"/>
        <v>0</v>
      </c>
    </row>
    <row r="19" spans="1:31">
      <c r="A19" s="58" t="s">
        <v>165</v>
      </c>
    </row>
    <row r="20" spans="1:31" s="25" customFormat="1" ht="27" customHeight="1">
      <c r="A20" s="14" t="s">
        <v>5565</v>
      </c>
      <c r="B20" s="14"/>
      <c r="C20" s="14"/>
      <c r="D20" s="845"/>
      <c r="E20" s="14" t="s">
        <v>5566</v>
      </c>
      <c r="F20" s="14"/>
      <c r="G20" s="14"/>
      <c r="H20" s="845"/>
      <c r="L20" s="845"/>
      <c r="M20" s="846"/>
      <c r="N20" s="846"/>
      <c r="O20" s="6" t="s">
        <v>5567</v>
      </c>
      <c r="P20" s="6"/>
      <c r="Q20" s="14"/>
      <c r="R20" s="846"/>
      <c r="S20" s="847"/>
      <c r="T20" s="848"/>
      <c r="U20" s="846"/>
      <c r="V20" s="846"/>
      <c r="W20" s="845"/>
      <c r="X20" s="846"/>
      <c r="Y20" s="14"/>
      <c r="AB20" s="846"/>
      <c r="AC20" s="846"/>
      <c r="AD20" s="846"/>
      <c r="AE20" s="846"/>
    </row>
    <row r="21" spans="1:31" s="25" customFormat="1" ht="17.25" customHeight="1">
      <c r="A21" s="14" t="s">
        <v>5575</v>
      </c>
      <c r="B21" s="14"/>
      <c r="C21" s="14"/>
      <c r="D21" s="845"/>
      <c r="E21" s="14" t="s">
        <v>5569</v>
      </c>
      <c r="F21" s="14"/>
      <c r="G21" s="14"/>
      <c r="H21" s="845"/>
      <c r="L21" s="845"/>
      <c r="M21" s="846"/>
      <c r="N21" s="846"/>
      <c r="O21" s="6" t="s">
        <v>5570</v>
      </c>
      <c r="P21" s="6"/>
      <c r="Q21" s="14"/>
      <c r="R21" s="846"/>
      <c r="S21" s="849"/>
      <c r="T21" s="850"/>
      <c r="U21" s="846"/>
      <c r="V21" s="846"/>
      <c r="W21" s="845"/>
      <c r="X21" s="846"/>
      <c r="Y21" s="14"/>
      <c r="AB21" s="846"/>
      <c r="AC21" s="846"/>
      <c r="AD21" s="846"/>
      <c r="AE21" s="846"/>
    </row>
    <row r="22" spans="1:31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4"/>
      <c r="N22" s="54"/>
      <c r="O22" s="54"/>
      <c r="R22" s="44"/>
    </row>
    <row r="23" spans="1:31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4"/>
      <c r="N23" s="54"/>
      <c r="O23" s="54"/>
    </row>
    <row r="24" spans="1:31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4"/>
      <c r="N24" s="54"/>
      <c r="O24" s="54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5"/>
  <sheetViews>
    <sheetView zoomScaleSheetLayoutView="100" workbookViewId="0">
      <selection activeCell="A8" sqref="A8:A9"/>
    </sheetView>
  </sheetViews>
  <sheetFormatPr defaultRowHeight="15.75"/>
  <cols>
    <col min="1" max="1" width="30.42578125" style="10" customWidth="1"/>
    <col min="2" max="2" width="6.7109375" style="13" customWidth="1"/>
    <col min="3" max="3" width="10.7109375" style="13" customWidth="1"/>
    <col min="4" max="8" width="5.28515625" style="13" customWidth="1"/>
    <col min="9" max="9" width="5.28515625" style="15" customWidth="1"/>
    <col min="10" max="10" width="4.5703125" style="15" customWidth="1"/>
    <col min="11" max="11" width="4.85546875" style="10" customWidth="1"/>
    <col min="12" max="12" width="5.28515625" style="13" customWidth="1"/>
    <col min="13" max="14" width="5.28515625" style="10" customWidth="1"/>
    <col min="15" max="15" width="4.7109375" style="10" customWidth="1"/>
    <col min="16" max="16" width="4.85546875" style="10" customWidth="1"/>
    <col min="17" max="23" width="5.28515625" style="10" customWidth="1"/>
    <col min="24" max="16384" width="9.140625" style="10"/>
  </cols>
  <sheetData>
    <row r="1" spans="1:23">
      <c r="A1" s="166"/>
      <c r="B1" s="167" t="s">
        <v>156</v>
      </c>
      <c r="C1" s="98" t="str">
        <f>[1]Kadar.ode.!C1</f>
        <v>OB "Stefan Visoki" Smederevska Palanka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4"/>
    </row>
    <row r="2" spans="1:23">
      <c r="A2" s="166"/>
      <c r="B2" s="167" t="s">
        <v>157</v>
      </c>
      <c r="C2" s="98">
        <v>6113079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4"/>
    </row>
    <row r="3" spans="1:23">
      <c r="A3" s="166"/>
      <c r="B3" s="167" t="s">
        <v>158</v>
      </c>
      <c r="C3" s="810" t="s">
        <v>1747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4"/>
    </row>
    <row r="4" spans="1:23">
      <c r="A4" s="166"/>
      <c r="B4" s="167" t="s">
        <v>4584</v>
      </c>
      <c r="C4" s="161" t="s">
        <v>280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5"/>
    </row>
    <row r="5" spans="1:23" ht="9" customHeight="1">
      <c r="A5" s="47"/>
      <c r="B5" s="10"/>
      <c r="C5" s="46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3" ht="45.75" customHeight="1">
      <c r="A6" s="1320" t="s">
        <v>277</v>
      </c>
      <c r="B6" s="1321" t="s">
        <v>31</v>
      </c>
      <c r="C6" s="1312" t="s">
        <v>153</v>
      </c>
      <c r="D6" s="1319" t="s">
        <v>166</v>
      </c>
      <c r="E6" s="1319"/>
      <c r="F6" s="1319"/>
      <c r="G6" s="1319"/>
      <c r="H6" s="1319"/>
      <c r="I6" s="1319"/>
      <c r="J6" s="1319"/>
      <c r="K6" s="1319"/>
      <c r="L6" s="1319"/>
      <c r="M6" s="1319"/>
      <c r="N6" s="1319"/>
      <c r="O6" s="1319"/>
      <c r="P6" s="1319"/>
      <c r="Q6" s="1319"/>
      <c r="R6" s="1319"/>
      <c r="S6" s="1319"/>
      <c r="T6" s="1319" t="s">
        <v>163</v>
      </c>
      <c r="U6" s="1319"/>
      <c r="V6" s="1319"/>
      <c r="W6" s="1319"/>
    </row>
    <row r="7" spans="1:23" s="37" customFormat="1" ht="66" customHeight="1">
      <c r="A7" s="1320"/>
      <c r="B7" s="1321"/>
      <c r="C7" s="1312"/>
      <c r="D7" s="437" t="s">
        <v>114</v>
      </c>
      <c r="E7" s="437" t="s">
        <v>176</v>
      </c>
      <c r="F7" s="436" t="s">
        <v>159</v>
      </c>
      <c r="G7" s="436" t="s">
        <v>160</v>
      </c>
      <c r="H7" s="437" t="s">
        <v>287</v>
      </c>
      <c r="I7" s="121" t="s">
        <v>44</v>
      </c>
      <c r="J7" s="436" t="s">
        <v>288</v>
      </c>
      <c r="K7" s="122" t="s">
        <v>51</v>
      </c>
      <c r="L7" s="122" t="s">
        <v>177</v>
      </c>
      <c r="M7" s="122" t="s">
        <v>287</v>
      </c>
      <c r="N7" s="121" t="s">
        <v>44</v>
      </c>
      <c r="O7" s="436" t="s">
        <v>288</v>
      </c>
      <c r="P7" s="437" t="s">
        <v>51</v>
      </c>
      <c r="Q7" s="123" t="s">
        <v>178</v>
      </c>
      <c r="R7" s="123" t="s">
        <v>112</v>
      </c>
      <c r="S7" s="123" t="s">
        <v>29</v>
      </c>
      <c r="T7" s="437" t="s">
        <v>109</v>
      </c>
      <c r="U7" s="437" t="s">
        <v>276</v>
      </c>
      <c r="V7" s="437" t="s">
        <v>116</v>
      </c>
      <c r="W7" s="437" t="s">
        <v>111</v>
      </c>
    </row>
    <row r="8" spans="1:23">
      <c r="A8" s="109" t="s">
        <v>5576</v>
      </c>
      <c r="B8" s="49"/>
      <c r="C8" s="61"/>
      <c r="D8" s="859">
        <v>5</v>
      </c>
      <c r="E8" s="859"/>
      <c r="F8" s="856">
        <v>0</v>
      </c>
      <c r="G8" s="856">
        <v>5</v>
      </c>
      <c r="H8" s="49">
        <v>4</v>
      </c>
      <c r="I8" s="49"/>
      <c r="J8" s="56">
        <f>SUM(H8:I8)</f>
        <v>4</v>
      </c>
      <c r="K8" s="64">
        <f t="shared" ref="K8:K20" si="0">D8-(H8+I8)</f>
        <v>1</v>
      </c>
      <c r="L8" s="859">
        <v>14</v>
      </c>
      <c r="M8" s="49">
        <v>9</v>
      </c>
      <c r="N8" s="49"/>
      <c r="O8" s="56">
        <f>SUM(M8:N8)</f>
        <v>9</v>
      </c>
      <c r="P8" s="65">
        <f t="shared" ref="P8:P20" si="1">L8-(M8+N8)</f>
        <v>5</v>
      </c>
      <c r="Q8" s="860"/>
      <c r="R8" s="860"/>
      <c r="S8" s="65">
        <f>Q8-R8</f>
        <v>0</v>
      </c>
      <c r="T8" s="68"/>
      <c r="U8" s="68"/>
      <c r="V8" s="68"/>
      <c r="W8" s="68"/>
    </row>
    <row r="9" spans="1:23">
      <c r="A9" s="109" t="s">
        <v>5577</v>
      </c>
      <c r="B9" s="49"/>
      <c r="C9" s="61"/>
      <c r="D9" s="859">
        <v>1</v>
      </c>
      <c r="E9" s="859"/>
      <c r="F9" s="856">
        <v>0</v>
      </c>
      <c r="G9" s="856">
        <v>1</v>
      </c>
      <c r="H9" s="49">
        <v>1</v>
      </c>
      <c r="I9" s="49"/>
      <c r="J9" s="56">
        <f t="shared" ref="J9:J20" si="2">SUM(H9:I9)</f>
        <v>1</v>
      </c>
      <c r="K9" s="64">
        <f t="shared" si="0"/>
        <v>0</v>
      </c>
      <c r="L9" s="859">
        <v>2</v>
      </c>
      <c r="M9" s="49">
        <v>2</v>
      </c>
      <c r="N9" s="49"/>
      <c r="O9" s="56">
        <f t="shared" ref="O9:O20" si="3">SUM(M9:N9)</f>
        <v>2</v>
      </c>
      <c r="P9" s="65">
        <f t="shared" si="1"/>
        <v>0</v>
      </c>
      <c r="Q9" s="860"/>
      <c r="R9" s="860"/>
      <c r="S9" s="65">
        <f t="shared" ref="S9:S21" si="4">Q9-R9</f>
        <v>0</v>
      </c>
      <c r="T9" s="68"/>
      <c r="U9" s="68"/>
      <c r="V9" s="68"/>
      <c r="W9" s="68"/>
    </row>
    <row r="10" spans="1:23" hidden="1">
      <c r="A10" s="861" t="s">
        <v>32</v>
      </c>
      <c r="B10" s="49"/>
      <c r="C10" s="61"/>
      <c r="D10" s="859"/>
      <c r="E10" s="859"/>
      <c r="F10" s="856"/>
      <c r="G10" s="856"/>
      <c r="H10" s="49"/>
      <c r="I10" s="49"/>
      <c r="J10" s="56">
        <f t="shared" si="2"/>
        <v>0</v>
      </c>
      <c r="K10" s="64">
        <f t="shared" si="0"/>
        <v>0</v>
      </c>
      <c r="L10" s="862"/>
      <c r="M10" s="49"/>
      <c r="N10" s="49"/>
      <c r="O10" s="56">
        <f t="shared" si="3"/>
        <v>0</v>
      </c>
      <c r="P10" s="65">
        <f t="shared" si="1"/>
        <v>0</v>
      </c>
      <c r="Q10" s="860"/>
      <c r="R10" s="860"/>
      <c r="S10" s="65">
        <f t="shared" si="4"/>
        <v>0</v>
      </c>
      <c r="T10" s="68"/>
      <c r="U10" s="68"/>
      <c r="V10" s="68"/>
      <c r="W10" s="68"/>
    </row>
    <row r="11" spans="1:23" ht="23.25">
      <c r="A11" s="109" t="s">
        <v>5578</v>
      </c>
      <c r="B11" s="49"/>
      <c r="C11" s="61"/>
      <c r="D11" s="859">
        <v>1</v>
      </c>
      <c r="E11" s="859">
        <v>1</v>
      </c>
      <c r="F11" s="856">
        <v>1</v>
      </c>
      <c r="G11" s="856">
        <v>0</v>
      </c>
      <c r="H11" s="49">
        <v>6</v>
      </c>
      <c r="I11" s="49"/>
      <c r="J11" s="56">
        <f t="shared" si="2"/>
        <v>6</v>
      </c>
      <c r="K11" s="64">
        <f>(D11+E11)-(H11+I11)</f>
        <v>-4</v>
      </c>
      <c r="L11" s="859">
        <v>19</v>
      </c>
      <c r="M11" s="49">
        <v>34</v>
      </c>
      <c r="N11" s="49"/>
      <c r="O11" s="56">
        <v>34</v>
      </c>
      <c r="P11" s="65">
        <f t="shared" si="1"/>
        <v>-15</v>
      </c>
      <c r="Q11" s="860"/>
      <c r="R11" s="860"/>
      <c r="S11" s="65">
        <f t="shared" si="4"/>
        <v>0</v>
      </c>
      <c r="T11" s="68"/>
      <c r="U11" s="68"/>
      <c r="V11" s="68"/>
      <c r="W11" s="68"/>
    </row>
    <row r="12" spans="1:23" ht="22.5">
      <c r="A12" s="863" t="s">
        <v>5579</v>
      </c>
      <c r="B12" s="49"/>
      <c r="C12" s="61"/>
      <c r="D12" s="859">
        <v>1</v>
      </c>
      <c r="E12" s="859">
        <v>0</v>
      </c>
      <c r="F12" s="856">
        <v>1</v>
      </c>
      <c r="G12" s="856">
        <v>0</v>
      </c>
      <c r="H12" s="49">
        <v>1</v>
      </c>
      <c r="I12" s="49"/>
      <c r="J12" s="56">
        <f t="shared" si="2"/>
        <v>1</v>
      </c>
      <c r="K12" s="64">
        <f t="shared" si="0"/>
        <v>0</v>
      </c>
      <c r="L12" s="859">
        <v>2</v>
      </c>
      <c r="M12" s="49">
        <v>2</v>
      </c>
      <c r="N12" s="49"/>
      <c r="O12" s="56">
        <f t="shared" si="3"/>
        <v>2</v>
      </c>
      <c r="P12" s="65">
        <f t="shared" si="1"/>
        <v>0</v>
      </c>
      <c r="Q12" s="860"/>
      <c r="R12" s="860"/>
      <c r="S12" s="65">
        <f t="shared" si="4"/>
        <v>0</v>
      </c>
      <c r="T12" s="68"/>
      <c r="U12" s="68"/>
      <c r="V12" s="68"/>
      <c r="W12" s="68"/>
    </row>
    <row r="13" spans="1:23">
      <c r="A13" s="863" t="s">
        <v>5580</v>
      </c>
      <c r="B13" s="49"/>
      <c r="C13" s="61"/>
      <c r="D13" s="859">
        <v>0</v>
      </c>
      <c r="E13" s="859">
        <v>0</v>
      </c>
      <c r="F13" s="856">
        <v>0</v>
      </c>
      <c r="G13" s="856">
        <v>0</v>
      </c>
      <c r="H13" s="49">
        <v>2</v>
      </c>
      <c r="I13" s="49"/>
      <c r="J13" s="56">
        <f t="shared" si="2"/>
        <v>2</v>
      </c>
      <c r="K13" s="64">
        <f t="shared" si="0"/>
        <v>-2</v>
      </c>
      <c r="L13" s="859">
        <v>2</v>
      </c>
      <c r="M13" s="49">
        <v>4</v>
      </c>
      <c r="N13" s="49"/>
      <c r="O13" s="56">
        <f t="shared" si="3"/>
        <v>4</v>
      </c>
      <c r="P13" s="65">
        <f t="shared" si="1"/>
        <v>-2</v>
      </c>
      <c r="Q13" s="860"/>
      <c r="R13" s="860"/>
      <c r="S13" s="65">
        <f t="shared" si="4"/>
        <v>0</v>
      </c>
      <c r="T13" s="68"/>
      <c r="U13" s="68"/>
      <c r="V13" s="68"/>
      <c r="W13" s="68"/>
    </row>
    <row r="14" spans="1:23" ht="22.5">
      <c r="A14" s="863" t="s">
        <v>5581</v>
      </c>
      <c r="B14" s="49"/>
      <c r="C14" s="61"/>
      <c r="D14" s="859">
        <v>10</v>
      </c>
      <c r="E14" s="859">
        <v>0</v>
      </c>
      <c r="F14" s="856">
        <v>3</v>
      </c>
      <c r="G14" s="856">
        <v>7</v>
      </c>
      <c r="H14" s="49">
        <v>9</v>
      </c>
      <c r="I14" s="49"/>
      <c r="J14" s="56">
        <f t="shared" si="2"/>
        <v>9</v>
      </c>
      <c r="K14" s="64">
        <f t="shared" si="0"/>
        <v>1</v>
      </c>
      <c r="L14" s="859">
        <v>11</v>
      </c>
      <c r="M14" s="49">
        <v>18</v>
      </c>
      <c r="N14" s="49"/>
      <c r="O14" s="56">
        <f t="shared" si="3"/>
        <v>18</v>
      </c>
      <c r="P14" s="65">
        <f t="shared" si="1"/>
        <v>-7</v>
      </c>
      <c r="Q14" s="860"/>
      <c r="R14" s="860"/>
      <c r="S14" s="65">
        <f t="shared" si="4"/>
        <v>0</v>
      </c>
      <c r="T14" s="68"/>
      <c r="U14" s="68"/>
      <c r="V14" s="68"/>
      <c r="W14" s="68"/>
    </row>
    <row r="15" spans="1:23" ht="23.25">
      <c r="A15" s="109" t="s">
        <v>5582</v>
      </c>
      <c r="B15" s="49"/>
      <c r="C15" s="61"/>
      <c r="D15" s="859">
        <v>2</v>
      </c>
      <c r="E15" s="859">
        <v>0</v>
      </c>
      <c r="F15" s="856">
        <v>1</v>
      </c>
      <c r="G15" s="856">
        <v>1</v>
      </c>
      <c r="H15" s="49">
        <v>2</v>
      </c>
      <c r="I15" s="49"/>
      <c r="J15" s="56">
        <f t="shared" si="2"/>
        <v>2</v>
      </c>
      <c r="K15" s="64">
        <f t="shared" si="0"/>
        <v>0</v>
      </c>
      <c r="L15" s="859">
        <v>7</v>
      </c>
      <c r="M15" s="49">
        <v>5</v>
      </c>
      <c r="N15" s="49"/>
      <c r="O15" s="56">
        <f t="shared" si="3"/>
        <v>5</v>
      </c>
      <c r="P15" s="65">
        <f t="shared" si="1"/>
        <v>2</v>
      </c>
      <c r="Q15" s="860"/>
      <c r="R15" s="860"/>
      <c r="S15" s="65">
        <f t="shared" si="4"/>
        <v>0</v>
      </c>
      <c r="T15" s="68"/>
      <c r="U15" s="68"/>
      <c r="V15" s="68"/>
      <c r="W15" s="68"/>
    </row>
    <row r="16" spans="1:23">
      <c r="A16" s="863" t="s">
        <v>5583</v>
      </c>
      <c r="B16" s="49"/>
      <c r="C16" s="61"/>
      <c r="D16" s="859">
        <v>4</v>
      </c>
      <c r="E16" s="859">
        <v>0</v>
      </c>
      <c r="F16" s="856">
        <v>1</v>
      </c>
      <c r="G16" s="856">
        <v>3</v>
      </c>
      <c r="H16" s="49">
        <v>2</v>
      </c>
      <c r="I16" s="49">
        <v>1</v>
      </c>
      <c r="J16" s="56">
        <f t="shared" si="2"/>
        <v>3</v>
      </c>
      <c r="K16" s="64">
        <f t="shared" si="0"/>
        <v>1</v>
      </c>
      <c r="L16" s="859">
        <v>21</v>
      </c>
      <c r="M16" s="49">
        <v>10</v>
      </c>
      <c r="N16" s="49">
        <v>7</v>
      </c>
      <c r="O16" s="56">
        <f t="shared" si="3"/>
        <v>17</v>
      </c>
      <c r="P16" s="65">
        <f t="shared" si="1"/>
        <v>4</v>
      </c>
      <c r="Q16" s="860"/>
      <c r="R16" s="860"/>
      <c r="S16" s="65">
        <f t="shared" si="4"/>
        <v>0</v>
      </c>
      <c r="T16" s="68"/>
      <c r="U16" s="68"/>
      <c r="V16" s="68"/>
      <c r="W16" s="68"/>
    </row>
    <row r="17" spans="1:23">
      <c r="A17" s="109" t="s">
        <v>5584</v>
      </c>
      <c r="B17" s="49"/>
      <c r="C17" s="61"/>
      <c r="D17" s="859">
        <v>0</v>
      </c>
      <c r="E17" s="859">
        <v>2</v>
      </c>
      <c r="F17" s="856">
        <v>0</v>
      </c>
      <c r="G17" s="856">
        <v>0</v>
      </c>
      <c r="H17" s="49">
        <v>2</v>
      </c>
      <c r="I17" s="49"/>
      <c r="J17" s="56">
        <f t="shared" si="2"/>
        <v>2</v>
      </c>
      <c r="K17" s="64">
        <f>E17-(H17+I17)</f>
        <v>0</v>
      </c>
      <c r="L17" s="859">
        <v>4</v>
      </c>
      <c r="M17" s="49">
        <v>2</v>
      </c>
      <c r="N17" s="49"/>
      <c r="O17" s="56">
        <f t="shared" si="3"/>
        <v>2</v>
      </c>
      <c r="P17" s="65">
        <f t="shared" si="1"/>
        <v>2</v>
      </c>
      <c r="Q17" s="860"/>
      <c r="R17" s="860"/>
      <c r="S17" s="65">
        <f t="shared" si="4"/>
        <v>0</v>
      </c>
      <c r="T17" s="68"/>
      <c r="U17" s="68"/>
      <c r="V17" s="68"/>
      <c r="W17" s="68"/>
    </row>
    <row r="18" spans="1:23">
      <c r="A18" s="861" t="s">
        <v>117</v>
      </c>
      <c r="B18" s="49"/>
      <c r="C18" s="61"/>
      <c r="D18" s="862"/>
      <c r="E18" s="862"/>
      <c r="F18" s="864"/>
      <c r="G18" s="61"/>
      <c r="H18" s="49">
        <v>1</v>
      </c>
      <c r="I18" s="49"/>
      <c r="J18" s="56">
        <f t="shared" si="2"/>
        <v>1</v>
      </c>
      <c r="K18" s="64">
        <f t="shared" si="0"/>
        <v>-1</v>
      </c>
      <c r="L18" s="862"/>
      <c r="M18" s="49">
        <v>2</v>
      </c>
      <c r="N18" s="49"/>
      <c r="O18" s="56">
        <f t="shared" si="3"/>
        <v>2</v>
      </c>
      <c r="P18" s="65">
        <f t="shared" si="1"/>
        <v>-2</v>
      </c>
      <c r="Q18" s="860"/>
      <c r="R18" s="860"/>
      <c r="S18" s="65">
        <f t="shared" si="4"/>
        <v>0</v>
      </c>
      <c r="T18" s="68"/>
      <c r="U18" s="68"/>
      <c r="V18" s="68"/>
      <c r="W18" s="68"/>
    </row>
    <row r="19" spans="1:23">
      <c r="A19" s="863" t="s">
        <v>5585</v>
      </c>
      <c r="B19" s="49"/>
      <c r="C19" s="61"/>
      <c r="D19" s="862"/>
      <c r="E19" s="862"/>
      <c r="F19" s="864"/>
      <c r="G19" s="61"/>
      <c r="H19" s="49">
        <v>1</v>
      </c>
      <c r="I19" s="49"/>
      <c r="J19" s="56">
        <f t="shared" si="2"/>
        <v>1</v>
      </c>
      <c r="K19" s="64">
        <f t="shared" si="0"/>
        <v>-1</v>
      </c>
      <c r="L19" s="859">
        <v>2</v>
      </c>
      <c r="M19" s="49">
        <v>2</v>
      </c>
      <c r="N19" s="49"/>
      <c r="O19" s="56">
        <f t="shared" si="3"/>
        <v>2</v>
      </c>
      <c r="P19" s="65">
        <f t="shared" si="1"/>
        <v>0</v>
      </c>
      <c r="Q19" s="860"/>
      <c r="R19" s="860"/>
      <c r="S19" s="65">
        <f t="shared" si="4"/>
        <v>0</v>
      </c>
      <c r="T19" s="68"/>
      <c r="U19" s="68"/>
      <c r="V19" s="68"/>
      <c r="W19" s="68"/>
    </row>
    <row r="20" spans="1:23">
      <c r="A20" s="109" t="s">
        <v>5586</v>
      </c>
      <c r="B20" s="49"/>
      <c r="C20" s="61"/>
      <c r="D20" s="862"/>
      <c r="E20" s="862"/>
      <c r="F20" s="864"/>
      <c r="G20" s="61"/>
      <c r="H20" s="49"/>
      <c r="I20" s="49"/>
      <c r="J20" s="56">
        <f t="shared" si="2"/>
        <v>0</v>
      </c>
      <c r="K20" s="64">
        <f t="shared" si="0"/>
        <v>0</v>
      </c>
      <c r="L20" s="865"/>
      <c r="M20" s="49">
        <v>1</v>
      </c>
      <c r="N20" s="49"/>
      <c r="O20" s="56">
        <f t="shared" si="3"/>
        <v>1</v>
      </c>
      <c r="P20" s="65">
        <f t="shared" si="1"/>
        <v>-1</v>
      </c>
      <c r="Q20" s="866">
        <v>2</v>
      </c>
      <c r="R20" s="860"/>
      <c r="S20" s="65">
        <f t="shared" si="4"/>
        <v>2</v>
      </c>
      <c r="T20" s="68"/>
      <c r="U20" s="68"/>
      <c r="V20" s="68"/>
      <c r="W20" s="68"/>
    </row>
    <row r="21" spans="1:23" s="14" customFormat="1" ht="30.75" customHeight="1">
      <c r="A21" s="867" t="s">
        <v>1741</v>
      </c>
      <c r="B21" s="868"/>
      <c r="C21" s="868"/>
      <c r="D21" s="869"/>
      <c r="E21" s="869"/>
      <c r="F21" s="869"/>
      <c r="G21" s="869"/>
      <c r="H21" s="868"/>
      <c r="I21" s="868"/>
      <c r="J21" s="56">
        <f>SUM(H21:I21)</f>
        <v>0</v>
      </c>
      <c r="K21" s="64">
        <f>D21-(H21+I21)</f>
        <v>0</v>
      </c>
      <c r="L21" s="870"/>
      <c r="M21" s="868"/>
      <c r="N21" s="868"/>
      <c r="O21" s="56">
        <f>SUM(M21:N21)</f>
        <v>0</v>
      </c>
      <c r="P21" s="65">
        <f>L21-(M21+N21)</f>
        <v>0</v>
      </c>
      <c r="Q21" s="871"/>
      <c r="R21" s="871"/>
      <c r="S21" s="65">
        <f t="shared" si="4"/>
        <v>0</v>
      </c>
      <c r="T21" s="872"/>
      <c r="U21" s="872"/>
      <c r="V21" s="872"/>
      <c r="W21" s="872"/>
    </row>
    <row r="22" spans="1:23" ht="20.25" customHeight="1">
      <c r="A22" s="130" t="s">
        <v>73</v>
      </c>
      <c r="B22" s="56">
        <v>300</v>
      </c>
      <c r="C22" s="56"/>
      <c r="D22" s="56">
        <f t="shared" ref="D22:I22" si="5">SUM(D8:D21)</f>
        <v>24</v>
      </c>
      <c r="E22" s="56">
        <f t="shared" si="5"/>
        <v>3</v>
      </c>
      <c r="F22" s="56">
        <f t="shared" si="5"/>
        <v>7</v>
      </c>
      <c r="G22" s="56">
        <f t="shared" si="5"/>
        <v>17</v>
      </c>
      <c r="H22" s="56">
        <f t="shared" si="5"/>
        <v>31</v>
      </c>
      <c r="I22" s="56">
        <f t="shared" si="5"/>
        <v>1</v>
      </c>
      <c r="J22" s="56">
        <f>SUM(J8:J20)</f>
        <v>32</v>
      </c>
      <c r="K22" s="64">
        <f>SUM(K8:K20)</f>
        <v>-5</v>
      </c>
      <c r="L22" s="56">
        <f>SUM(L8:L21)</f>
        <v>84</v>
      </c>
      <c r="M22" s="56">
        <f>SUM(M8:M21)</f>
        <v>91</v>
      </c>
      <c r="N22" s="56">
        <f>SUM(N8:N21)</f>
        <v>7</v>
      </c>
      <c r="O22" s="56">
        <f>SUM(O8:O20)</f>
        <v>98</v>
      </c>
      <c r="P22" s="65">
        <f>SUM(P8:P20)</f>
        <v>-14</v>
      </c>
      <c r="Q22" s="171">
        <f>SUM(Q8:Q21)</f>
        <v>2</v>
      </c>
      <c r="R22" s="171">
        <f>SUM(R8:R21)</f>
        <v>0</v>
      </c>
      <c r="S22" s="65">
        <f>SUM(S8:S20)</f>
        <v>2</v>
      </c>
      <c r="T22" s="56">
        <f>SUM(T8:T21)</f>
        <v>0</v>
      </c>
      <c r="U22" s="56">
        <f>SUM(U8:U21)</f>
        <v>0</v>
      </c>
      <c r="V22" s="56">
        <f>SUM(V8:V21)</f>
        <v>0</v>
      </c>
      <c r="W22" s="56">
        <f>SUM(W8:W21)</f>
        <v>0</v>
      </c>
    </row>
    <row r="23" spans="1:23" ht="15.75" customHeight="1">
      <c r="A23" s="67" t="s">
        <v>118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3"/>
      <c r="R23" s="63"/>
      <c r="S23" s="63"/>
      <c r="T23" s="63"/>
      <c r="U23" s="63"/>
      <c r="V23" s="63"/>
      <c r="W23" s="63"/>
    </row>
    <row r="24" spans="1:23">
      <c r="A24" s="14" t="s">
        <v>5565</v>
      </c>
      <c r="B24" s="14"/>
      <c r="C24" s="14"/>
      <c r="D24" s="845"/>
      <c r="E24" s="14" t="s">
        <v>5566</v>
      </c>
      <c r="F24" s="14"/>
      <c r="G24" s="14"/>
      <c r="H24" s="845"/>
      <c r="I24" s="25"/>
      <c r="J24" s="25"/>
      <c r="K24" s="25"/>
      <c r="L24" s="845"/>
      <c r="M24" s="846"/>
      <c r="N24" s="846"/>
      <c r="R24" s="846"/>
      <c r="S24" s="6" t="s">
        <v>5567</v>
      </c>
      <c r="T24" s="6"/>
      <c r="U24" s="14"/>
    </row>
    <row r="25" spans="1:23">
      <c r="A25" s="14" t="s">
        <v>5575</v>
      </c>
      <c r="B25" s="14"/>
      <c r="C25" s="14"/>
      <c r="D25" s="845"/>
      <c r="E25" s="14" t="s">
        <v>5569</v>
      </c>
      <c r="F25" s="14"/>
      <c r="G25" s="14"/>
      <c r="H25" s="845"/>
      <c r="I25" s="25"/>
      <c r="J25" s="25"/>
      <c r="K25" s="25"/>
      <c r="L25" s="845"/>
      <c r="M25" s="846"/>
      <c r="N25" s="846"/>
      <c r="R25" s="846"/>
      <c r="S25" s="6" t="s">
        <v>5570</v>
      </c>
      <c r="T25" s="6"/>
      <c r="U25" s="14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24"/>
  <sheetViews>
    <sheetView zoomScaleSheetLayoutView="100" workbookViewId="0">
      <selection activeCell="K12" sqref="K12"/>
    </sheetView>
  </sheetViews>
  <sheetFormatPr defaultRowHeight="12.75"/>
  <cols>
    <col min="1" max="1" width="28" style="14" customWidth="1"/>
    <col min="2" max="2" width="15" style="14" customWidth="1"/>
    <col min="3" max="3" width="11.7109375" style="14" customWidth="1"/>
    <col min="4" max="4" width="8.140625" style="14" customWidth="1"/>
    <col min="5" max="5" width="13.140625" style="14" customWidth="1"/>
    <col min="6" max="6" width="10" style="14" customWidth="1"/>
    <col min="7" max="7" width="8" style="14" customWidth="1"/>
    <col min="8" max="8" width="14.28515625" style="14" customWidth="1"/>
    <col min="9" max="9" width="11.42578125" style="14" customWidth="1"/>
    <col min="10" max="16384" width="9.140625" style="14"/>
  </cols>
  <sheetData>
    <row r="1" spans="1:9">
      <c r="A1" s="166"/>
      <c r="B1" s="167" t="s">
        <v>156</v>
      </c>
      <c r="C1" s="98" t="str">
        <f>[1]Kadar.ode.!C1</f>
        <v>OB "Stefan Visoki" Smederevska Palanka</v>
      </c>
      <c r="D1" s="162"/>
      <c r="E1" s="162"/>
      <c r="F1" s="162"/>
      <c r="G1" s="164"/>
    </row>
    <row r="2" spans="1:9">
      <c r="A2" s="166"/>
      <c r="B2" s="167" t="s">
        <v>157</v>
      </c>
      <c r="C2" s="98">
        <v>6113079</v>
      </c>
      <c r="D2" s="162"/>
      <c r="E2" s="162"/>
      <c r="F2" s="162"/>
      <c r="G2" s="164"/>
    </row>
    <row r="3" spans="1:9">
      <c r="A3" s="166"/>
      <c r="B3" s="167" t="s">
        <v>158</v>
      </c>
      <c r="C3" s="810" t="s">
        <v>1747</v>
      </c>
      <c r="D3" s="162"/>
      <c r="E3" s="162"/>
      <c r="F3" s="162"/>
      <c r="G3" s="164"/>
    </row>
    <row r="4" spans="1:9" ht="14.25">
      <c r="A4" s="166"/>
      <c r="B4" s="167" t="s">
        <v>4584</v>
      </c>
      <c r="C4" s="161" t="s">
        <v>281</v>
      </c>
      <c r="D4" s="163"/>
      <c r="E4" s="163"/>
      <c r="F4" s="163"/>
      <c r="G4" s="165"/>
    </row>
    <row r="5" spans="1:9" ht="12" customHeight="1">
      <c r="A5" s="47"/>
      <c r="B5" s="10"/>
      <c r="C5" s="46"/>
      <c r="D5" s="34"/>
    </row>
    <row r="6" spans="1:9" ht="21.75" customHeight="1">
      <c r="A6" s="1322" t="s">
        <v>31</v>
      </c>
      <c r="B6" s="1322"/>
      <c r="C6" s="69"/>
      <c r="D6" s="69"/>
      <c r="E6" s="69"/>
      <c r="F6" s="69"/>
    </row>
    <row r="7" spans="1:9">
      <c r="A7" s="71" t="s">
        <v>119</v>
      </c>
      <c r="B7" s="873">
        <v>300</v>
      </c>
      <c r="C7" s="69"/>
      <c r="D7" s="69"/>
      <c r="E7" s="69"/>
      <c r="F7" s="69"/>
    </row>
    <row r="8" spans="1:9">
      <c r="A8" s="71" t="s">
        <v>120</v>
      </c>
      <c r="B8" s="873"/>
      <c r="C8" s="69"/>
      <c r="D8" s="69"/>
      <c r="E8" s="69"/>
      <c r="F8" s="69"/>
    </row>
    <row r="9" spans="1:9">
      <c r="A9" s="71" t="s">
        <v>73</v>
      </c>
      <c r="B9" s="873">
        <v>300</v>
      </c>
      <c r="C9" s="69"/>
      <c r="D9" s="69"/>
      <c r="E9" s="69"/>
      <c r="F9" s="69"/>
    </row>
    <row r="10" spans="1:9">
      <c r="A10" s="69"/>
      <c r="B10" s="69"/>
      <c r="C10" s="69"/>
      <c r="D10" s="69"/>
      <c r="E10" s="69"/>
      <c r="F10" s="69"/>
      <c r="G10" s="69"/>
      <c r="H10" s="69"/>
      <c r="I10" s="70"/>
    </row>
    <row r="11" spans="1:9" ht="57.75" customHeight="1">
      <c r="A11" s="1317" t="s">
        <v>33</v>
      </c>
      <c r="B11" s="1323" t="s">
        <v>166</v>
      </c>
      <c r="C11" s="1323"/>
      <c r="D11" s="1323"/>
      <c r="E11" s="1323"/>
      <c r="F11" s="1323"/>
      <c r="G11" s="1323"/>
      <c r="H11" s="1323" t="s">
        <v>163</v>
      </c>
      <c r="I11" s="1323"/>
    </row>
    <row r="12" spans="1:9" ht="54.75" customHeight="1">
      <c r="A12" s="1317"/>
      <c r="B12" s="129" t="s">
        <v>179</v>
      </c>
      <c r="C12" s="129" t="s">
        <v>35</v>
      </c>
      <c r="D12" s="129" t="s">
        <v>29</v>
      </c>
      <c r="E12" s="129" t="s">
        <v>180</v>
      </c>
      <c r="F12" s="129" t="s">
        <v>35</v>
      </c>
      <c r="G12" s="129" t="s">
        <v>29</v>
      </c>
      <c r="H12" s="129" t="s">
        <v>34</v>
      </c>
      <c r="I12" s="129" t="s">
        <v>36</v>
      </c>
    </row>
    <row r="13" spans="1:9">
      <c r="A13" s="124" t="s">
        <v>5587</v>
      </c>
      <c r="B13" s="72"/>
      <c r="C13" s="72"/>
      <c r="D13" s="125">
        <f t="shared" ref="D13:D21" si="0">B13-C13</f>
        <v>0</v>
      </c>
      <c r="E13" s="874">
        <v>2</v>
      </c>
      <c r="F13" s="74"/>
      <c r="G13" s="125">
        <f t="shared" ref="G13:G21" si="1">E13-F13</f>
        <v>2</v>
      </c>
      <c r="H13" s="73"/>
      <c r="I13" s="74"/>
    </row>
    <row r="14" spans="1:9">
      <c r="A14" s="124" t="s">
        <v>5588</v>
      </c>
      <c r="B14" s="72"/>
      <c r="C14" s="72"/>
      <c r="D14" s="125">
        <f t="shared" si="0"/>
        <v>0</v>
      </c>
      <c r="E14" s="874">
        <v>8</v>
      </c>
      <c r="F14" s="74"/>
      <c r="G14" s="125">
        <f t="shared" si="1"/>
        <v>8</v>
      </c>
      <c r="H14" s="73"/>
      <c r="I14" s="74"/>
    </row>
    <row r="15" spans="1:9">
      <c r="A15" s="124" t="s">
        <v>180</v>
      </c>
      <c r="B15" s="875"/>
      <c r="C15" s="876"/>
      <c r="D15" s="125">
        <f t="shared" si="0"/>
        <v>0</v>
      </c>
      <c r="E15" s="874">
        <v>83</v>
      </c>
      <c r="F15" s="74">
        <v>96</v>
      </c>
      <c r="G15" s="125">
        <f t="shared" si="1"/>
        <v>-13</v>
      </c>
      <c r="H15" s="73"/>
      <c r="I15" s="74"/>
    </row>
    <row r="16" spans="1:9">
      <c r="A16" s="124" t="s">
        <v>5589</v>
      </c>
      <c r="B16" s="877">
        <v>1</v>
      </c>
      <c r="C16" s="876"/>
      <c r="D16" s="125">
        <f t="shared" si="0"/>
        <v>1</v>
      </c>
      <c r="E16" s="73"/>
      <c r="F16" s="74"/>
      <c r="G16" s="125">
        <f t="shared" si="1"/>
        <v>0</v>
      </c>
      <c r="H16" s="73"/>
      <c r="I16" s="878"/>
    </row>
    <row r="17" spans="1:23">
      <c r="A17" s="124" t="s">
        <v>5590</v>
      </c>
      <c r="B17" s="877">
        <v>7</v>
      </c>
      <c r="C17" s="72"/>
      <c r="D17" s="125">
        <f t="shared" si="0"/>
        <v>7</v>
      </c>
      <c r="E17" s="73"/>
      <c r="F17" s="74"/>
      <c r="G17" s="125">
        <f t="shared" si="1"/>
        <v>0</v>
      </c>
      <c r="H17" s="73"/>
      <c r="I17" s="74"/>
    </row>
    <row r="18" spans="1:23">
      <c r="A18" s="124" t="s">
        <v>5591</v>
      </c>
      <c r="B18" s="877">
        <v>12</v>
      </c>
      <c r="C18" s="72">
        <v>21</v>
      </c>
      <c r="D18" s="125">
        <f t="shared" si="0"/>
        <v>-9</v>
      </c>
      <c r="E18" s="73"/>
      <c r="F18" s="74"/>
      <c r="G18" s="125">
        <f t="shared" si="1"/>
        <v>0</v>
      </c>
      <c r="H18" s="73"/>
      <c r="I18" s="74"/>
    </row>
    <row r="19" spans="1:23" s="38" customFormat="1">
      <c r="A19" s="124" t="s">
        <v>5592</v>
      </c>
      <c r="B19" s="877">
        <v>4</v>
      </c>
      <c r="C19" s="72"/>
      <c r="D19" s="125">
        <f t="shared" si="0"/>
        <v>4</v>
      </c>
      <c r="E19" s="73"/>
      <c r="F19" s="74"/>
      <c r="G19" s="125">
        <f t="shared" si="1"/>
        <v>0</v>
      </c>
      <c r="H19" s="73"/>
      <c r="I19" s="74"/>
    </row>
    <row r="20" spans="1:23" s="38" customFormat="1">
      <c r="A20" s="126"/>
      <c r="B20" s="876"/>
      <c r="C20" s="72"/>
      <c r="D20" s="125">
        <f t="shared" si="0"/>
        <v>0</v>
      </c>
      <c r="E20" s="73"/>
      <c r="F20" s="74"/>
      <c r="G20" s="125">
        <f t="shared" si="1"/>
        <v>0</v>
      </c>
      <c r="H20" s="73"/>
      <c r="I20" s="74"/>
    </row>
    <row r="21" spans="1:23" s="38" customFormat="1">
      <c r="A21" s="127" t="s">
        <v>2</v>
      </c>
      <c r="B21" s="75">
        <v>24</v>
      </c>
      <c r="C21" s="75">
        <f>SUM(C13:C20)</f>
        <v>21</v>
      </c>
      <c r="D21" s="128">
        <f t="shared" si="0"/>
        <v>3</v>
      </c>
      <c r="E21" s="75">
        <v>93</v>
      </c>
      <c r="F21" s="75">
        <f>SUM(F13:F20)</f>
        <v>96</v>
      </c>
      <c r="G21" s="128">
        <f t="shared" si="1"/>
        <v>-3</v>
      </c>
      <c r="H21" s="75">
        <f>SUM(H13:H20)</f>
        <v>0</v>
      </c>
      <c r="I21" s="75">
        <f>SUM(I13:I20)</f>
        <v>0</v>
      </c>
    </row>
    <row r="23" spans="1:23" ht="15.75">
      <c r="A23" s="14" t="s">
        <v>5565</v>
      </c>
      <c r="C23" s="14" t="s">
        <v>5566</v>
      </c>
      <c r="D23" s="845"/>
      <c r="H23" s="6" t="s">
        <v>5567</v>
      </c>
      <c r="I23" s="6"/>
      <c r="J23" s="25"/>
      <c r="K23" s="25"/>
      <c r="L23" s="845"/>
      <c r="M23" s="846"/>
      <c r="N23" s="846"/>
      <c r="O23" s="10"/>
      <c r="P23" s="10"/>
      <c r="Q23" s="10"/>
      <c r="R23" s="846"/>
      <c r="V23" s="10"/>
      <c r="W23" s="10"/>
    </row>
    <row r="24" spans="1:23" ht="15.75">
      <c r="A24" s="14" t="s">
        <v>5575</v>
      </c>
      <c r="C24" s="14" t="s">
        <v>5569</v>
      </c>
      <c r="D24" s="845"/>
      <c r="H24" s="6" t="s">
        <v>5570</v>
      </c>
      <c r="I24" s="6"/>
      <c r="J24" s="25"/>
      <c r="K24" s="25"/>
      <c r="L24" s="845"/>
      <c r="M24" s="846"/>
      <c r="N24" s="846"/>
      <c r="O24" s="10"/>
      <c r="P24" s="10"/>
      <c r="Q24" s="10"/>
      <c r="R24" s="846"/>
      <c r="V24" s="10"/>
      <c r="W24" s="10"/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"/>
  <sheetViews>
    <sheetView zoomScaleSheetLayoutView="100" workbookViewId="0">
      <selection activeCell="F22" sqref="F22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3.7109375" customWidth="1"/>
    <col min="11" max="11" width="17.28515625" customWidth="1"/>
  </cols>
  <sheetData>
    <row r="1" spans="1:23">
      <c r="A1" s="166"/>
      <c r="B1" s="167" t="s">
        <v>156</v>
      </c>
      <c r="C1" s="98" t="str">
        <f>[1]Kadar.ode.!C1</f>
        <v>OB "Stefan Visoki" Smederevska Palanka</v>
      </c>
      <c r="D1" s="162"/>
      <c r="E1" s="162"/>
      <c r="F1" s="162"/>
      <c r="G1" s="164"/>
      <c r="H1" s="209"/>
      <c r="I1" s="879"/>
      <c r="J1" s="880"/>
      <c r="K1" s="880"/>
      <c r="L1" s="880"/>
      <c r="M1" s="880"/>
      <c r="N1" s="880"/>
      <c r="O1" s="880"/>
      <c r="P1" s="880"/>
      <c r="Q1" s="880"/>
      <c r="R1" s="39"/>
      <c r="S1" s="39"/>
      <c r="T1" s="39"/>
      <c r="U1" s="39"/>
      <c r="V1" s="39"/>
      <c r="W1" s="39"/>
    </row>
    <row r="2" spans="1:23">
      <c r="A2" s="166"/>
      <c r="B2" s="167" t="s">
        <v>157</v>
      </c>
      <c r="C2" s="98">
        <v>6113079</v>
      </c>
      <c r="D2" s="162"/>
      <c r="E2" s="162"/>
      <c r="F2" s="162"/>
      <c r="G2" s="164"/>
      <c r="H2" s="209"/>
      <c r="I2" s="881"/>
      <c r="J2" s="880"/>
      <c r="K2" s="880"/>
      <c r="L2" s="880"/>
      <c r="M2" s="880"/>
      <c r="N2" s="39"/>
      <c r="O2" s="39"/>
      <c r="P2" s="39"/>
      <c r="Q2" s="39"/>
      <c r="R2" s="39"/>
      <c r="S2" s="39"/>
    </row>
    <row r="3" spans="1:23">
      <c r="A3" s="166"/>
      <c r="B3" s="167" t="s">
        <v>158</v>
      </c>
      <c r="C3" s="810" t="s">
        <v>1747</v>
      </c>
      <c r="D3" s="162"/>
      <c r="E3" s="162"/>
      <c r="F3" s="162"/>
      <c r="G3" s="164"/>
      <c r="H3" s="209"/>
      <c r="I3" s="881"/>
      <c r="J3" s="880"/>
      <c r="K3" s="880"/>
      <c r="L3" s="880"/>
      <c r="M3" s="880"/>
      <c r="N3" s="880"/>
      <c r="O3" s="880"/>
      <c r="P3" s="880"/>
      <c r="Q3" s="880"/>
      <c r="R3" s="39"/>
      <c r="S3" s="39"/>
      <c r="T3" s="39"/>
      <c r="U3" s="39"/>
      <c r="V3" s="39"/>
      <c r="W3" s="39"/>
    </row>
    <row r="4" spans="1:23" ht="14.25">
      <c r="A4" s="166"/>
      <c r="B4" s="167" t="s">
        <v>4584</v>
      </c>
      <c r="C4" s="161" t="s">
        <v>181</v>
      </c>
      <c r="D4" s="163"/>
      <c r="E4" s="163"/>
      <c r="F4" s="163"/>
      <c r="G4" s="165"/>
      <c r="H4" s="149"/>
      <c r="I4" s="88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>
      <c r="C5" s="883"/>
      <c r="D5" s="883"/>
      <c r="E5" s="883"/>
      <c r="F5" s="883"/>
      <c r="G5" s="884"/>
      <c r="H5" s="884"/>
      <c r="I5" s="883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23" customHeight="1" thickBot="1">
      <c r="A6" s="41"/>
      <c r="B6" s="41"/>
      <c r="C6" s="885" t="s">
        <v>166</v>
      </c>
      <c r="D6" s="885" t="s">
        <v>35</v>
      </c>
      <c r="E6" s="885" t="s">
        <v>51</v>
      </c>
      <c r="F6" s="885" t="s">
        <v>163</v>
      </c>
      <c r="G6" s="885" t="s">
        <v>182</v>
      </c>
      <c r="H6" s="885" t="s">
        <v>1740</v>
      </c>
      <c r="I6" s="885" t="s">
        <v>1739</v>
      </c>
      <c r="J6" s="886" t="s">
        <v>1738</v>
      </c>
      <c r="K6" s="887" t="s">
        <v>1737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6" customHeight="1" thickTop="1" thickBot="1">
      <c r="A7" s="41"/>
      <c r="B7" s="41"/>
      <c r="C7" s="41"/>
      <c r="D7" s="41"/>
      <c r="E7" s="41"/>
      <c r="F7" s="41"/>
      <c r="G7" s="41"/>
      <c r="H7" s="41"/>
      <c r="I7" s="40"/>
      <c r="J7" s="888"/>
      <c r="K7" s="88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6.5" thickTop="1" thickBot="1">
      <c r="A8" s="41" t="s">
        <v>45</v>
      </c>
      <c r="B8" s="41"/>
      <c r="C8" s="41">
        <f>SUM('[2]Palanka tab1'!I29+'[2]Palanka tab 2'!E18+'[2]Palanka tab3'!D22)</f>
        <v>97</v>
      </c>
      <c r="D8" s="76">
        <f>SUM('[2]Palanka tab1'!P29+'[2]Palanka tab 2'!H18+'[2]Palanka tab3'!J22-'[2]Palanka tab3'!E11-'[2]Palanka tab3'!J17)</f>
        <v>99</v>
      </c>
      <c r="E8" s="76">
        <f t="shared" ref="E8:E13" si="0">C8-D8</f>
        <v>-2</v>
      </c>
      <c r="F8" s="41">
        <f>SUM('[2]Palanka tab1'!AD29+'[2]Palanka tab 2'!P18+'[2]Palanka tab3'!T22)</f>
        <v>0</v>
      </c>
      <c r="G8" s="41">
        <f t="shared" ref="G8:G13" si="1">SUM(C8,F8)</f>
        <v>97</v>
      </c>
      <c r="H8" s="890">
        <v>1</v>
      </c>
      <c r="I8" s="891">
        <v>4</v>
      </c>
      <c r="J8" s="892">
        <v>5</v>
      </c>
      <c r="K8" s="892">
        <v>102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6.5" thickTop="1" thickBot="1">
      <c r="A9" s="41" t="s">
        <v>46</v>
      </c>
      <c r="B9" s="41"/>
      <c r="C9" s="41">
        <f>SUM('[2]Palanka tab3'!E22)</f>
        <v>3</v>
      </c>
      <c r="D9" s="41">
        <f>SUM('[2]Palanka tab3'!E11+'[2]Palanka tab3'!J17)</f>
        <v>3</v>
      </c>
      <c r="E9" s="41">
        <f t="shared" si="0"/>
        <v>0</v>
      </c>
      <c r="F9" s="41">
        <f>SUM('[2]Palanka tab3'!U22)</f>
        <v>0</v>
      </c>
      <c r="G9" s="41">
        <f t="shared" si="1"/>
        <v>3</v>
      </c>
      <c r="H9" s="890">
        <v>0</v>
      </c>
      <c r="I9" s="890">
        <v>1</v>
      </c>
      <c r="J9" s="893">
        <v>1</v>
      </c>
      <c r="K9" s="893">
        <v>4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6.5" thickTop="1" thickBot="1">
      <c r="A10" s="41" t="s">
        <v>47</v>
      </c>
      <c r="B10" s="41"/>
      <c r="C10" s="41">
        <f>SUM('[2]Palanka tab1'!R29+'[2]Palanka tab 2'!J18+'[2]Palanka tab3'!L22)</f>
        <v>352</v>
      </c>
      <c r="D10" s="76">
        <f>SUM('[2]Palanka tab1'!X29+'[2]Palanka tab 2'!K18+'[2]Palanka tab3'!O22)</f>
        <v>361</v>
      </c>
      <c r="E10" s="41">
        <f t="shared" si="0"/>
        <v>-9</v>
      </c>
      <c r="F10" s="41">
        <f>SUM('[2]Palanka tab1'!AE29+'[2]Palanka tab 2'!Q18+'[2]Palanka tab3'!V22)</f>
        <v>0</v>
      </c>
      <c r="G10" s="41">
        <f t="shared" si="1"/>
        <v>352</v>
      </c>
      <c r="H10" s="890">
        <v>17</v>
      </c>
      <c r="I10" s="890">
        <v>13</v>
      </c>
      <c r="J10" s="893">
        <v>30</v>
      </c>
      <c r="K10" s="893">
        <v>382</v>
      </c>
    </row>
    <row r="11" spans="1:23" ht="16.5" thickTop="1" thickBot="1">
      <c r="A11" s="41" t="s">
        <v>48</v>
      </c>
      <c r="B11" s="41"/>
      <c r="C11" s="41">
        <f>SUM('[2]Palanka tab1'!Z29+'[2]Palanka tab 2'!M18+'[2]Palanka tab3'!Q22)</f>
        <v>5</v>
      </c>
      <c r="D11" s="41">
        <f>SUM('[2]Palanka tab1'!AA29+'[2]Palanka tab1'!AB29+'[2]Palanka tab 2'!N18+'[2]Palanka tab3'!R22)</f>
        <v>5</v>
      </c>
      <c r="E11" s="41">
        <f t="shared" si="0"/>
        <v>0</v>
      </c>
      <c r="F11" s="41">
        <f>SUM('[2]Palanka tab1'!AF29+'[2]Palanka tab 2'!R18+'[2]Palanka tab3'!W22)</f>
        <v>0</v>
      </c>
      <c r="G11" s="41">
        <f t="shared" si="1"/>
        <v>5</v>
      </c>
      <c r="H11" s="890">
        <v>0</v>
      </c>
      <c r="I11" s="890">
        <v>0</v>
      </c>
      <c r="J11" s="893">
        <v>0</v>
      </c>
      <c r="K11" s="893">
        <v>5</v>
      </c>
    </row>
    <row r="12" spans="1:23" ht="16.5" thickTop="1" thickBot="1">
      <c r="A12" s="41" t="s">
        <v>49</v>
      </c>
      <c r="B12" s="41"/>
      <c r="C12" s="41">
        <f>SUM('[2]Palanka tab4'!B21)</f>
        <v>24</v>
      </c>
      <c r="D12" s="41">
        <f>SUM('[2]Palanka tab4'!C21)</f>
        <v>21</v>
      </c>
      <c r="E12" s="41">
        <f t="shared" si="0"/>
        <v>3</v>
      </c>
      <c r="F12" s="41">
        <f>SUM('[2]Palanka tab4'!H21)</f>
        <v>0</v>
      </c>
      <c r="G12" s="41">
        <f t="shared" si="1"/>
        <v>24</v>
      </c>
      <c r="H12" s="890">
        <v>0</v>
      </c>
      <c r="I12" s="890">
        <v>1</v>
      </c>
      <c r="J12" s="893">
        <v>1</v>
      </c>
      <c r="K12" s="893">
        <v>25</v>
      </c>
    </row>
    <row r="13" spans="1:23" ht="16.5" thickTop="1" thickBot="1">
      <c r="A13" s="41" t="s">
        <v>50</v>
      </c>
      <c r="B13" s="41"/>
      <c r="C13" s="41">
        <f>SUM('[2]Palanka tab4'!E21)</f>
        <v>93</v>
      </c>
      <c r="D13" s="41">
        <f>SUM('[2]Palanka tab4'!F21)</f>
        <v>96</v>
      </c>
      <c r="E13" s="41">
        <f t="shared" si="0"/>
        <v>-3</v>
      </c>
      <c r="F13" s="41">
        <f>SUM('[2]Palanka tab4'!I21)</f>
        <v>0</v>
      </c>
      <c r="G13" s="41">
        <f t="shared" si="1"/>
        <v>93</v>
      </c>
      <c r="H13" s="890">
        <v>1</v>
      </c>
      <c r="I13" s="890">
        <v>3</v>
      </c>
      <c r="J13" s="893">
        <v>4</v>
      </c>
      <c r="K13" s="893">
        <v>97</v>
      </c>
    </row>
    <row r="14" spans="1:23" ht="16.5" thickTop="1" thickBot="1">
      <c r="A14" s="41" t="s">
        <v>2</v>
      </c>
      <c r="B14" s="41"/>
      <c r="C14" s="41">
        <f t="shared" ref="C14:G14" si="2">SUM(C8:C13)</f>
        <v>574</v>
      </c>
      <c r="D14" s="41">
        <f t="shared" si="2"/>
        <v>585</v>
      </c>
      <c r="E14" s="41">
        <f t="shared" si="2"/>
        <v>-11</v>
      </c>
      <c r="F14" s="41">
        <f t="shared" si="2"/>
        <v>0</v>
      </c>
      <c r="G14" s="41">
        <f t="shared" si="2"/>
        <v>574</v>
      </c>
      <c r="H14" s="41">
        <v>19</v>
      </c>
      <c r="I14" s="41">
        <v>22</v>
      </c>
      <c r="J14" s="893">
        <v>41</v>
      </c>
      <c r="K14" s="893">
        <v>615</v>
      </c>
    </row>
    <row r="15" spans="1:23" ht="13.5" thickTop="1"/>
    <row r="18" spans="10:10">
      <c r="J18" t="s">
        <v>5593</v>
      </c>
    </row>
    <row r="20" spans="10:10">
      <c r="J20" t="s">
        <v>5570</v>
      </c>
    </row>
  </sheetData>
  <phoneticPr fontId="12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9"/>
  <sheetViews>
    <sheetView topLeftCell="A40" workbookViewId="0">
      <selection activeCell="O47" sqref="O47"/>
    </sheetView>
  </sheetViews>
  <sheetFormatPr defaultRowHeight="12.75"/>
  <cols>
    <col min="1" max="1" width="7.5703125" style="6" customWidth="1"/>
    <col min="2" max="2" width="26.7109375" style="6" customWidth="1"/>
    <col min="3" max="4" width="9.140625" style="6"/>
    <col min="5" max="10" width="9.140625" style="24"/>
    <col min="11" max="11" width="9.140625" style="6"/>
    <col min="12" max="12" width="9.140625" style="24"/>
    <col min="13" max="16384" width="9.140625" style="6"/>
  </cols>
  <sheetData>
    <row r="1" spans="1:12" ht="15">
      <c r="A1" s="371"/>
      <c r="B1" s="372" t="s">
        <v>156</v>
      </c>
      <c r="C1" s="225" t="s">
        <v>4583</v>
      </c>
      <c r="D1" s="228"/>
      <c r="E1" s="373"/>
      <c r="F1" s="373"/>
    </row>
    <row r="2" spans="1:12">
      <c r="A2" s="371"/>
      <c r="B2" s="372" t="s">
        <v>157</v>
      </c>
      <c r="C2" s="374">
        <v>6113079</v>
      </c>
      <c r="D2" s="228"/>
      <c r="E2" s="373"/>
      <c r="F2" s="373"/>
    </row>
    <row r="3" spans="1:12">
      <c r="A3" s="371"/>
      <c r="B3" s="372"/>
      <c r="C3" s="375" t="s">
        <v>4609</v>
      </c>
      <c r="D3" s="228"/>
      <c r="E3" s="373"/>
      <c r="F3" s="373"/>
    </row>
    <row r="4" spans="1:12" ht="14.25">
      <c r="A4" s="371"/>
      <c r="B4" s="372" t="s">
        <v>4584</v>
      </c>
      <c r="C4" s="376" t="s">
        <v>188</v>
      </c>
      <c r="D4" s="377"/>
      <c r="E4" s="377"/>
      <c r="F4" s="377"/>
    </row>
    <row r="6" spans="1:12" ht="33.75" customHeight="1">
      <c r="A6" s="1333" t="s">
        <v>154</v>
      </c>
      <c r="B6" s="1333" t="s">
        <v>41</v>
      </c>
      <c r="C6" s="1324" t="s">
        <v>183</v>
      </c>
      <c r="D6" s="1335"/>
      <c r="E6" s="1324" t="s">
        <v>184</v>
      </c>
      <c r="F6" s="1325"/>
      <c r="G6" s="1324" t="s">
        <v>187</v>
      </c>
      <c r="H6" s="1325"/>
      <c r="I6" s="1324" t="s">
        <v>185</v>
      </c>
      <c r="J6" s="1325"/>
      <c r="K6" s="1326" t="s">
        <v>186</v>
      </c>
      <c r="L6" s="1326"/>
    </row>
    <row r="7" spans="1:12" ht="36" customHeight="1" thickBot="1">
      <c r="A7" s="1334"/>
      <c r="B7" s="1334"/>
      <c r="C7" s="378" t="s">
        <v>1</v>
      </c>
      <c r="D7" s="379" t="s">
        <v>0</v>
      </c>
      <c r="E7" s="380" t="s">
        <v>4585</v>
      </c>
      <c r="F7" s="380" t="s">
        <v>4610</v>
      </c>
      <c r="G7" s="380" t="s">
        <v>4585</v>
      </c>
      <c r="H7" s="380" t="s">
        <v>4610</v>
      </c>
      <c r="I7" s="380" t="s">
        <v>4585</v>
      </c>
      <c r="J7" s="380" t="s">
        <v>4610</v>
      </c>
      <c r="K7" s="380" t="s">
        <v>4585</v>
      </c>
      <c r="L7" s="380" t="s">
        <v>4610</v>
      </c>
    </row>
    <row r="8" spans="1:12" ht="13.5" thickTop="1">
      <c r="A8" s="381"/>
      <c r="B8" s="382"/>
      <c r="C8" s="383" t="s">
        <v>2</v>
      </c>
      <c r="D8" s="384">
        <v>57</v>
      </c>
      <c r="E8" s="385">
        <v>1567</v>
      </c>
      <c r="F8" s="385">
        <v>1567</v>
      </c>
      <c r="G8" s="385">
        <v>12930</v>
      </c>
      <c r="H8" s="385">
        <v>12930</v>
      </c>
      <c r="I8" s="386">
        <f t="shared" ref="I8:J39" si="0">G8/E8</f>
        <v>8.2514358647096362</v>
      </c>
      <c r="J8" s="386">
        <f t="shared" si="0"/>
        <v>8.2514358647096362</v>
      </c>
      <c r="K8" s="386">
        <f t="shared" ref="K8:K46" si="1">G8/(366*D8)*100</f>
        <v>61.978717285015819</v>
      </c>
      <c r="L8" s="386">
        <f t="shared" ref="L8:L71" si="2">H8/(366*D8)*100</f>
        <v>61.978717285015819</v>
      </c>
    </row>
    <row r="9" spans="1:12">
      <c r="A9" s="387">
        <v>110</v>
      </c>
      <c r="B9" s="388" t="s">
        <v>4586</v>
      </c>
      <c r="C9" s="389" t="s">
        <v>4</v>
      </c>
      <c r="D9" s="384">
        <v>6</v>
      </c>
      <c r="E9" s="385">
        <v>391</v>
      </c>
      <c r="F9" s="385">
        <v>391</v>
      </c>
      <c r="G9" s="385">
        <v>1612</v>
      </c>
      <c r="H9" s="385">
        <v>1612</v>
      </c>
      <c r="I9" s="386">
        <f t="shared" si="0"/>
        <v>4.1227621483375962</v>
      </c>
      <c r="J9" s="386">
        <f t="shared" si="0"/>
        <v>4.1227621483375962</v>
      </c>
      <c r="K9" s="386">
        <f t="shared" si="1"/>
        <v>73.406193078324222</v>
      </c>
      <c r="L9" s="386">
        <f t="shared" si="2"/>
        <v>73.406193078324222</v>
      </c>
    </row>
    <row r="10" spans="1:12">
      <c r="A10" s="382"/>
      <c r="B10" s="382"/>
      <c r="C10" s="389" t="s">
        <v>5</v>
      </c>
      <c r="D10" s="384"/>
      <c r="E10" s="385"/>
      <c r="F10" s="385"/>
      <c r="G10" s="385"/>
      <c r="H10" s="385"/>
      <c r="I10" s="386" t="e">
        <f t="shared" si="0"/>
        <v>#DIV/0!</v>
      </c>
      <c r="J10" s="386" t="e">
        <f t="shared" si="0"/>
        <v>#DIV/0!</v>
      </c>
      <c r="K10" s="386" t="e">
        <f t="shared" si="1"/>
        <v>#DIV/0!</v>
      </c>
      <c r="L10" s="386" t="e">
        <f t="shared" si="2"/>
        <v>#DIV/0!</v>
      </c>
    </row>
    <row r="11" spans="1:12" ht="13.5" thickBot="1">
      <c r="A11" s="390"/>
      <c r="B11" s="390"/>
      <c r="C11" s="391" t="s">
        <v>9</v>
      </c>
      <c r="D11" s="392">
        <v>51</v>
      </c>
      <c r="E11" s="393">
        <v>1177</v>
      </c>
      <c r="F11" s="393">
        <v>1177</v>
      </c>
      <c r="G11" s="393">
        <v>11319</v>
      </c>
      <c r="H11" s="393">
        <v>11319</v>
      </c>
      <c r="I11" s="394">
        <f t="shared" si="0"/>
        <v>9.6168224299065415</v>
      </c>
      <c r="J11" s="394">
        <f t="shared" si="0"/>
        <v>9.6168224299065415</v>
      </c>
      <c r="K11" s="395">
        <f t="shared" si="1"/>
        <v>60.639665702346512</v>
      </c>
      <c r="L11" s="386">
        <f t="shared" si="2"/>
        <v>60.639665702346512</v>
      </c>
    </row>
    <row r="12" spans="1:12" ht="13.5" thickTop="1">
      <c r="A12" s="381"/>
      <c r="B12" s="381"/>
      <c r="C12" s="396" t="s">
        <v>2</v>
      </c>
      <c r="D12" s="384">
        <v>13</v>
      </c>
      <c r="E12" s="397">
        <v>231</v>
      </c>
      <c r="F12" s="397">
        <v>231</v>
      </c>
      <c r="G12" s="399">
        <v>2521</v>
      </c>
      <c r="H12" s="399">
        <v>2521</v>
      </c>
      <c r="I12" s="400">
        <f t="shared" si="0"/>
        <v>10.913419913419913</v>
      </c>
      <c r="J12" s="400">
        <f t="shared" si="0"/>
        <v>10.913419913419913</v>
      </c>
      <c r="K12" s="400">
        <f t="shared" si="1"/>
        <v>52.984447246742327</v>
      </c>
      <c r="L12" s="386">
        <f t="shared" si="2"/>
        <v>52.984447246742327</v>
      </c>
    </row>
    <row r="13" spans="1:12">
      <c r="A13" s="387">
        <v>112</v>
      </c>
      <c r="B13" s="401" t="s">
        <v>4587</v>
      </c>
      <c r="C13" s="389" t="s">
        <v>4</v>
      </c>
      <c r="D13" s="384"/>
      <c r="E13" s="385"/>
      <c r="F13" s="385"/>
      <c r="G13" s="385"/>
      <c r="H13" s="385"/>
      <c r="I13" s="386" t="e">
        <f t="shared" si="0"/>
        <v>#DIV/0!</v>
      </c>
      <c r="J13" s="386" t="e">
        <f t="shared" si="0"/>
        <v>#DIV/0!</v>
      </c>
      <c r="K13" s="386" t="e">
        <f t="shared" si="1"/>
        <v>#DIV/0!</v>
      </c>
      <c r="L13" s="386" t="e">
        <f t="shared" si="2"/>
        <v>#DIV/0!</v>
      </c>
    </row>
    <row r="14" spans="1:12">
      <c r="A14" s="382"/>
      <c r="B14" s="382"/>
      <c r="C14" s="389" t="s">
        <v>5</v>
      </c>
      <c r="D14" s="384"/>
      <c r="E14" s="385"/>
      <c r="F14" s="385"/>
      <c r="G14" s="385"/>
      <c r="H14" s="385"/>
      <c r="I14" s="386" t="e">
        <f t="shared" si="0"/>
        <v>#DIV/0!</v>
      </c>
      <c r="J14" s="386" t="e">
        <f t="shared" si="0"/>
        <v>#DIV/0!</v>
      </c>
      <c r="K14" s="386" t="e">
        <f t="shared" si="1"/>
        <v>#DIV/0!</v>
      </c>
      <c r="L14" s="386" t="e">
        <f t="shared" si="2"/>
        <v>#DIV/0!</v>
      </c>
    </row>
    <row r="15" spans="1:12" ht="13.5" thickBot="1">
      <c r="A15" s="390"/>
      <c r="B15" s="390"/>
      <c r="C15" s="391" t="s">
        <v>9</v>
      </c>
      <c r="D15" s="392">
        <v>13</v>
      </c>
      <c r="E15" s="402">
        <v>231</v>
      </c>
      <c r="F15" s="402">
        <v>231</v>
      </c>
      <c r="G15" s="403">
        <v>2521</v>
      </c>
      <c r="H15" s="403">
        <v>2521</v>
      </c>
      <c r="I15" s="404">
        <f t="shared" si="0"/>
        <v>10.913419913419913</v>
      </c>
      <c r="J15" s="404">
        <f t="shared" si="0"/>
        <v>10.913419913419913</v>
      </c>
      <c r="K15" s="405">
        <f t="shared" si="1"/>
        <v>52.984447246742327</v>
      </c>
      <c r="L15" s="386">
        <f t="shared" si="2"/>
        <v>52.984447246742327</v>
      </c>
    </row>
    <row r="16" spans="1:12" ht="13.5" thickTop="1">
      <c r="A16" s="382"/>
      <c r="B16" s="382"/>
      <c r="C16" s="396" t="s">
        <v>2</v>
      </c>
      <c r="D16" s="406">
        <v>16</v>
      </c>
      <c r="E16" s="407">
        <v>833</v>
      </c>
      <c r="F16" s="407">
        <v>833</v>
      </c>
      <c r="G16" s="407">
        <v>3344</v>
      </c>
      <c r="H16" s="407">
        <v>3344</v>
      </c>
      <c r="I16" s="408">
        <f t="shared" si="0"/>
        <v>4.0144057623049223</v>
      </c>
      <c r="J16" s="408">
        <f t="shared" si="0"/>
        <v>4.0144057623049223</v>
      </c>
      <c r="K16" s="408">
        <f t="shared" si="1"/>
        <v>57.103825136612016</v>
      </c>
      <c r="L16" s="386">
        <f t="shared" si="2"/>
        <v>57.103825136612016</v>
      </c>
    </row>
    <row r="17" spans="1:12">
      <c r="A17" s="387">
        <v>310</v>
      </c>
      <c r="B17" s="401" t="s">
        <v>4588</v>
      </c>
      <c r="C17" s="389" t="s">
        <v>4</v>
      </c>
      <c r="D17" s="406"/>
      <c r="E17" s="409"/>
      <c r="F17" s="409"/>
      <c r="G17" s="409"/>
      <c r="H17" s="409"/>
      <c r="I17" s="410" t="e">
        <f t="shared" si="0"/>
        <v>#DIV/0!</v>
      </c>
      <c r="J17" s="410" t="e">
        <f t="shared" si="0"/>
        <v>#DIV/0!</v>
      </c>
      <c r="K17" s="410" t="e">
        <f t="shared" si="1"/>
        <v>#DIV/0!</v>
      </c>
      <c r="L17" s="386" t="e">
        <f t="shared" si="2"/>
        <v>#DIV/0!</v>
      </c>
    </row>
    <row r="18" spans="1:12">
      <c r="A18" s="382"/>
      <c r="B18" s="382"/>
      <c r="C18" s="389" t="s">
        <v>5</v>
      </c>
      <c r="D18" s="406"/>
      <c r="E18" s="409"/>
      <c r="F18" s="409"/>
      <c r="G18" s="409"/>
      <c r="H18" s="409"/>
      <c r="I18" s="410" t="e">
        <f t="shared" si="0"/>
        <v>#DIV/0!</v>
      </c>
      <c r="J18" s="410" t="e">
        <f t="shared" si="0"/>
        <v>#DIV/0!</v>
      </c>
      <c r="K18" s="410" t="e">
        <f t="shared" si="1"/>
        <v>#DIV/0!</v>
      </c>
      <c r="L18" s="386" t="e">
        <f t="shared" si="2"/>
        <v>#DIV/0!</v>
      </c>
    </row>
    <row r="19" spans="1:12" ht="13.5" thickBot="1">
      <c r="A19" s="390"/>
      <c r="B19" s="390"/>
      <c r="C19" s="391" t="s">
        <v>9</v>
      </c>
      <c r="D19" s="411">
        <v>16</v>
      </c>
      <c r="E19" s="412">
        <v>833</v>
      </c>
      <c r="F19" s="412">
        <v>833</v>
      </c>
      <c r="G19" s="412">
        <v>3344</v>
      </c>
      <c r="H19" s="412">
        <v>3344</v>
      </c>
      <c r="I19" s="395">
        <f t="shared" si="0"/>
        <v>4.0144057623049223</v>
      </c>
      <c r="J19" s="395">
        <f t="shared" si="0"/>
        <v>4.0144057623049223</v>
      </c>
      <c r="K19" s="395">
        <f t="shared" si="1"/>
        <v>57.103825136612016</v>
      </c>
      <c r="L19" s="386">
        <f t="shared" si="2"/>
        <v>57.103825136612016</v>
      </c>
    </row>
    <row r="20" spans="1:12" ht="13.5" thickTop="1">
      <c r="A20" s="382"/>
      <c r="B20" s="382"/>
      <c r="C20" s="396" t="s">
        <v>2</v>
      </c>
      <c r="D20" s="406">
        <v>20</v>
      </c>
      <c r="E20" s="413">
        <v>433</v>
      </c>
      <c r="F20" s="413">
        <v>433</v>
      </c>
      <c r="G20" s="413">
        <v>3634</v>
      </c>
      <c r="H20" s="413">
        <v>3634</v>
      </c>
      <c r="I20" s="398">
        <f t="shared" si="0"/>
        <v>8.3926096997690536</v>
      </c>
      <c r="J20" s="398">
        <f t="shared" si="0"/>
        <v>8.3926096997690536</v>
      </c>
      <c r="K20" s="398">
        <f t="shared" si="1"/>
        <v>49.644808743169399</v>
      </c>
      <c r="L20" s="386">
        <f t="shared" si="2"/>
        <v>49.644808743169399</v>
      </c>
    </row>
    <row r="21" spans="1:12">
      <c r="A21" s="387">
        <v>120</v>
      </c>
      <c r="B21" s="401" t="s">
        <v>4589</v>
      </c>
      <c r="C21" s="389" t="s">
        <v>4</v>
      </c>
      <c r="D21" s="406"/>
      <c r="E21" s="409">
        <v>11</v>
      </c>
      <c r="F21" s="409">
        <v>11</v>
      </c>
      <c r="G21" s="409">
        <v>74</v>
      </c>
      <c r="H21" s="409">
        <v>74</v>
      </c>
      <c r="I21" s="410">
        <f t="shared" si="0"/>
        <v>6.7272727272727275</v>
      </c>
      <c r="J21" s="410">
        <f t="shared" si="0"/>
        <v>6.7272727272727275</v>
      </c>
      <c r="K21" s="410" t="e">
        <f t="shared" si="1"/>
        <v>#DIV/0!</v>
      </c>
      <c r="L21" s="386" t="e">
        <f t="shared" si="2"/>
        <v>#DIV/0!</v>
      </c>
    </row>
    <row r="22" spans="1:12">
      <c r="A22" s="387"/>
      <c r="B22" s="414" t="s">
        <v>4590</v>
      </c>
      <c r="C22" s="389" t="s">
        <v>5</v>
      </c>
      <c r="D22" s="406"/>
      <c r="E22" s="409"/>
      <c r="F22" s="409"/>
      <c r="G22" s="409"/>
      <c r="H22" s="409"/>
      <c r="I22" s="410" t="e">
        <f t="shared" si="0"/>
        <v>#DIV/0!</v>
      </c>
      <c r="J22" s="410" t="e">
        <f t="shared" si="0"/>
        <v>#DIV/0!</v>
      </c>
      <c r="K22" s="410" t="e">
        <f t="shared" si="1"/>
        <v>#DIV/0!</v>
      </c>
      <c r="L22" s="386" t="e">
        <f t="shared" si="2"/>
        <v>#DIV/0!</v>
      </c>
    </row>
    <row r="23" spans="1:12" ht="13.5" thickBot="1">
      <c r="A23" s="390"/>
      <c r="B23" s="390"/>
      <c r="C23" s="391" t="s">
        <v>9</v>
      </c>
      <c r="D23" s="411">
        <v>20</v>
      </c>
      <c r="E23" s="415">
        <v>422</v>
      </c>
      <c r="F23" s="415">
        <v>422</v>
      </c>
      <c r="G23" s="415">
        <v>3560</v>
      </c>
      <c r="H23" s="415">
        <v>3560</v>
      </c>
      <c r="I23" s="405">
        <f t="shared" si="0"/>
        <v>8.4360189573459721</v>
      </c>
      <c r="J23" s="405">
        <f t="shared" si="0"/>
        <v>8.4360189573459721</v>
      </c>
      <c r="K23" s="405">
        <f t="shared" si="1"/>
        <v>48.633879781420767</v>
      </c>
      <c r="L23" s="386">
        <f t="shared" si="2"/>
        <v>48.633879781420767</v>
      </c>
    </row>
    <row r="24" spans="1:12" ht="13.5" thickTop="1">
      <c r="A24" s="381"/>
      <c r="B24" s="381"/>
      <c r="C24" s="416" t="s">
        <v>2</v>
      </c>
      <c r="D24" s="417">
        <v>30</v>
      </c>
      <c r="E24" s="407">
        <v>225</v>
      </c>
      <c r="F24" s="407">
        <v>225</v>
      </c>
      <c r="G24" s="407">
        <v>4014</v>
      </c>
      <c r="H24" s="407">
        <v>4014</v>
      </c>
      <c r="I24" s="408">
        <f t="shared" si="0"/>
        <v>17.84</v>
      </c>
      <c r="J24" s="408">
        <f t="shared" si="0"/>
        <v>17.84</v>
      </c>
      <c r="K24" s="408">
        <f t="shared" si="1"/>
        <v>36.557377049180332</v>
      </c>
      <c r="L24" s="386">
        <f t="shared" si="2"/>
        <v>36.557377049180332</v>
      </c>
    </row>
    <row r="25" spans="1:12">
      <c r="A25" s="387">
        <v>130</v>
      </c>
      <c r="B25" s="401" t="s">
        <v>4589</v>
      </c>
      <c r="C25" s="389" t="s">
        <v>4</v>
      </c>
      <c r="D25" s="406"/>
      <c r="E25" s="409"/>
      <c r="F25" s="409"/>
      <c r="G25" s="409"/>
      <c r="H25" s="409"/>
      <c r="I25" s="410" t="e">
        <f t="shared" si="0"/>
        <v>#DIV/0!</v>
      </c>
      <c r="J25" s="410" t="e">
        <f t="shared" si="0"/>
        <v>#DIV/0!</v>
      </c>
      <c r="K25" s="410" t="e">
        <f t="shared" si="1"/>
        <v>#DIV/0!</v>
      </c>
      <c r="L25" s="386" t="e">
        <f t="shared" si="2"/>
        <v>#DIV/0!</v>
      </c>
    </row>
    <row r="26" spans="1:12">
      <c r="A26" s="387"/>
      <c r="B26" s="414" t="s">
        <v>4591</v>
      </c>
      <c r="C26" s="389" t="s">
        <v>5</v>
      </c>
      <c r="D26" s="406"/>
      <c r="E26" s="409"/>
      <c r="F26" s="409"/>
      <c r="G26" s="409"/>
      <c r="H26" s="409"/>
      <c r="I26" s="410" t="e">
        <f t="shared" si="0"/>
        <v>#DIV/0!</v>
      </c>
      <c r="J26" s="410" t="e">
        <f t="shared" si="0"/>
        <v>#DIV/0!</v>
      </c>
      <c r="K26" s="410" t="e">
        <f t="shared" si="1"/>
        <v>#DIV/0!</v>
      </c>
      <c r="L26" s="386" t="e">
        <f t="shared" si="2"/>
        <v>#DIV/0!</v>
      </c>
    </row>
    <row r="27" spans="1:12" ht="13.5" thickBot="1">
      <c r="A27" s="390"/>
      <c r="B27" s="390"/>
      <c r="C27" s="391" t="s">
        <v>9</v>
      </c>
      <c r="D27" s="411">
        <v>30</v>
      </c>
      <c r="E27" s="412">
        <v>225</v>
      </c>
      <c r="F27" s="412">
        <v>225</v>
      </c>
      <c r="G27" s="412">
        <v>4014</v>
      </c>
      <c r="H27" s="412">
        <v>4014</v>
      </c>
      <c r="I27" s="395">
        <f t="shared" si="0"/>
        <v>17.84</v>
      </c>
      <c r="J27" s="395">
        <f t="shared" si="0"/>
        <v>17.84</v>
      </c>
      <c r="K27" s="395">
        <f t="shared" si="1"/>
        <v>36.557377049180332</v>
      </c>
      <c r="L27" s="386">
        <f t="shared" si="2"/>
        <v>36.557377049180332</v>
      </c>
    </row>
    <row r="28" spans="1:12" ht="13.5" thickTop="1">
      <c r="A28" s="381"/>
      <c r="B28" s="381"/>
      <c r="C28" s="416" t="s">
        <v>2</v>
      </c>
      <c r="D28" s="406">
        <v>10</v>
      </c>
      <c r="E28" s="413">
        <v>239</v>
      </c>
      <c r="F28" s="413">
        <v>239</v>
      </c>
      <c r="G28" s="413">
        <v>1505</v>
      </c>
      <c r="H28" s="413">
        <v>1505</v>
      </c>
      <c r="I28" s="398">
        <f t="shared" si="0"/>
        <v>6.2970711297071134</v>
      </c>
      <c r="J28" s="398">
        <f t="shared" si="0"/>
        <v>6.2970711297071134</v>
      </c>
      <c r="K28" s="398">
        <f t="shared" si="1"/>
        <v>41.120218579234972</v>
      </c>
      <c r="L28" s="386">
        <f t="shared" si="2"/>
        <v>41.120218579234972</v>
      </c>
    </row>
    <row r="29" spans="1:12">
      <c r="A29" s="387"/>
      <c r="B29" s="387"/>
      <c r="C29" s="389" t="s">
        <v>4</v>
      </c>
      <c r="D29" s="406"/>
      <c r="E29" s="409"/>
      <c r="F29" s="409"/>
      <c r="G29" s="409"/>
      <c r="H29" s="409"/>
      <c r="I29" s="410" t="e">
        <f t="shared" si="0"/>
        <v>#DIV/0!</v>
      </c>
      <c r="J29" s="410" t="e">
        <f t="shared" si="0"/>
        <v>#DIV/0!</v>
      </c>
      <c r="K29" s="410" t="e">
        <f t="shared" si="1"/>
        <v>#DIV/0!</v>
      </c>
      <c r="L29" s="386" t="e">
        <f t="shared" si="2"/>
        <v>#DIV/0!</v>
      </c>
    </row>
    <row r="30" spans="1:12">
      <c r="A30" s="387">
        <v>140</v>
      </c>
      <c r="B30" s="401" t="s">
        <v>4592</v>
      </c>
      <c r="C30" s="389" t="s">
        <v>5</v>
      </c>
      <c r="D30" s="406"/>
      <c r="E30" s="409"/>
      <c r="F30" s="409"/>
      <c r="G30" s="409"/>
      <c r="H30" s="409"/>
      <c r="I30" s="410" t="e">
        <f t="shared" si="0"/>
        <v>#DIV/0!</v>
      </c>
      <c r="J30" s="410" t="e">
        <f t="shared" si="0"/>
        <v>#DIV/0!</v>
      </c>
      <c r="K30" s="410" t="e">
        <f t="shared" si="1"/>
        <v>#DIV/0!</v>
      </c>
      <c r="L30" s="386" t="e">
        <f t="shared" si="2"/>
        <v>#DIV/0!</v>
      </c>
    </row>
    <row r="31" spans="1:12" ht="13.5" thickBot="1">
      <c r="A31" s="387"/>
      <c r="B31" s="401" t="s">
        <v>4593</v>
      </c>
      <c r="C31" s="391" t="s">
        <v>9</v>
      </c>
      <c r="D31" s="411">
        <v>10</v>
      </c>
      <c r="E31" s="415">
        <v>239</v>
      </c>
      <c r="F31" s="415">
        <v>239</v>
      </c>
      <c r="G31" s="415">
        <v>1505</v>
      </c>
      <c r="H31" s="415">
        <v>1505</v>
      </c>
      <c r="I31" s="405">
        <f t="shared" si="0"/>
        <v>6.2970711297071134</v>
      </c>
      <c r="J31" s="405">
        <f t="shared" si="0"/>
        <v>6.2970711297071134</v>
      </c>
      <c r="K31" s="405">
        <f t="shared" si="1"/>
        <v>41.120218579234972</v>
      </c>
      <c r="L31" s="386">
        <f t="shared" si="2"/>
        <v>41.120218579234972</v>
      </c>
    </row>
    <row r="32" spans="1:12" ht="13.5" thickTop="1">
      <c r="A32" s="381"/>
      <c r="B32" s="381"/>
      <c r="C32" s="416" t="s">
        <v>2</v>
      </c>
      <c r="D32" s="406">
        <v>44</v>
      </c>
      <c r="E32" s="407">
        <v>1105</v>
      </c>
      <c r="F32" s="407">
        <v>1105</v>
      </c>
      <c r="G32" s="407">
        <v>9051</v>
      </c>
      <c r="H32" s="407">
        <v>9051</v>
      </c>
      <c r="I32" s="408">
        <f t="shared" si="0"/>
        <v>8.1909502262443432</v>
      </c>
      <c r="J32" s="408">
        <f t="shared" si="0"/>
        <v>8.1909502262443432</v>
      </c>
      <c r="K32" s="408">
        <f t="shared" si="1"/>
        <v>56.203427719821164</v>
      </c>
      <c r="L32" s="386">
        <f t="shared" si="2"/>
        <v>56.203427719821164</v>
      </c>
    </row>
    <row r="33" spans="1:12">
      <c r="A33" s="387">
        <v>420</v>
      </c>
      <c r="B33" s="401" t="s">
        <v>4594</v>
      </c>
      <c r="C33" s="389" t="s">
        <v>4</v>
      </c>
      <c r="D33" s="406"/>
      <c r="E33" s="409">
        <v>186</v>
      </c>
      <c r="F33" s="409">
        <v>186</v>
      </c>
      <c r="G33" s="409">
        <v>687</v>
      </c>
      <c r="H33" s="409">
        <v>687</v>
      </c>
      <c r="I33" s="410">
        <f t="shared" si="0"/>
        <v>3.693548387096774</v>
      </c>
      <c r="J33" s="410">
        <f t="shared" si="0"/>
        <v>3.693548387096774</v>
      </c>
      <c r="K33" s="410" t="e">
        <f t="shared" si="1"/>
        <v>#DIV/0!</v>
      </c>
      <c r="L33" s="386" t="e">
        <f t="shared" si="2"/>
        <v>#DIV/0!</v>
      </c>
    </row>
    <row r="34" spans="1:12">
      <c r="A34" s="382"/>
      <c r="B34" s="382"/>
      <c r="C34" s="389" t="s">
        <v>5</v>
      </c>
      <c r="D34" s="406"/>
      <c r="E34" s="409"/>
      <c r="F34" s="409"/>
      <c r="G34" s="409"/>
      <c r="H34" s="409"/>
      <c r="I34" s="410" t="e">
        <f t="shared" si="0"/>
        <v>#DIV/0!</v>
      </c>
      <c r="J34" s="410" t="e">
        <f t="shared" si="0"/>
        <v>#DIV/0!</v>
      </c>
      <c r="K34" s="410" t="e">
        <f t="shared" si="1"/>
        <v>#DIV/0!</v>
      </c>
      <c r="L34" s="386" t="e">
        <f t="shared" si="2"/>
        <v>#DIV/0!</v>
      </c>
    </row>
    <row r="35" spans="1:12" ht="13.5" thickBot="1">
      <c r="A35" s="390"/>
      <c r="B35" s="390"/>
      <c r="C35" s="391" t="s">
        <v>9</v>
      </c>
      <c r="D35" s="411">
        <v>44</v>
      </c>
      <c r="E35" s="412">
        <v>919</v>
      </c>
      <c r="F35" s="412">
        <v>919</v>
      </c>
      <c r="G35" s="412">
        <v>8364</v>
      </c>
      <c r="H35" s="412">
        <v>8364</v>
      </c>
      <c r="I35" s="395">
        <f t="shared" si="0"/>
        <v>9.1011969532100103</v>
      </c>
      <c r="J35" s="395">
        <f t="shared" si="0"/>
        <v>9.1011969532100103</v>
      </c>
      <c r="K35" s="395">
        <f t="shared" si="1"/>
        <v>51.93740685543964</v>
      </c>
      <c r="L35" s="386">
        <f t="shared" si="2"/>
        <v>51.93740685543964</v>
      </c>
    </row>
    <row r="36" spans="1:12" ht="13.5" thickTop="1">
      <c r="A36" s="418"/>
      <c r="B36" s="418"/>
      <c r="C36" s="416" t="s">
        <v>2</v>
      </c>
      <c r="D36" s="406">
        <v>6</v>
      </c>
      <c r="E36" s="413">
        <v>186</v>
      </c>
      <c r="F36" s="413">
        <v>186</v>
      </c>
      <c r="G36" s="413">
        <v>687</v>
      </c>
      <c r="H36" s="413">
        <v>687</v>
      </c>
      <c r="I36" s="398">
        <f t="shared" si="0"/>
        <v>3.693548387096774</v>
      </c>
      <c r="J36" s="398">
        <f t="shared" si="0"/>
        <v>3.693548387096774</v>
      </c>
      <c r="K36" s="398">
        <f t="shared" si="1"/>
        <v>31.284153005464482</v>
      </c>
      <c r="L36" s="386">
        <f t="shared" si="2"/>
        <v>31.284153005464482</v>
      </c>
    </row>
    <row r="37" spans="1:12">
      <c r="A37" s="387"/>
      <c r="B37" s="401" t="s">
        <v>4595</v>
      </c>
      <c r="C37" s="389" t="s">
        <v>4</v>
      </c>
      <c r="D37" s="406">
        <v>6</v>
      </c>
      <c r="E37" s="409">
        <v>186</v>
      </c>
      <c r="F37" s="409">
        <v>186</v>
      </c>
      <c r="G37" s="409">
        <v>687</v>
      </c>
      <c r="H37" s="409">
        <v>687</v>
      </c>
      <c r="I37" s="410">
        <f t="shared" si="0"/>
        <v>3.693548387096774</v>
      </c>
      <c r="J37" s="410">
        <f t="shared" si="0"/>
        <v>3.693548387096774</v>
      </c>
      <c r="K37" s="410">
        <f t="shared" si="1"/>
        <v>31.284153005464482</v>
      </c>
      <c r="L37" s="386">
        <f t="shared" si="2"/>
        <v>31.284153005464482</v>
      </c>
    </row>
    <row r="38" spans="1:12">
      <c r="A38" s="387"/>
      <c r="B38" s="401" t="s">
        <v>4596</v>
      </c>
      <c r="C38" s="389" t="s">
        <v>5</v>
      </c>
      <c r="D38" s="406"/>
      <c r="E38" s="409"/>
      <c r="F38" s="409"/>
      <c r="G38" s="409"/>
      <c r="H38" s="409"/>
      <c r="I38" s="410" t="e">
        <f t="shared" si="0"/>
        <v>#DIV/0!</v>
      </c>
      <c r="J38" s="410" t="e">
        <f t="shared" si="0"/>
        <v>#DIV/0!</v>
      </c>
      <c r="K38" s="410" t="e">
        <f t="shared" si="1"/>
        <v>#DIV/0!</v>
      </c>
      <c r="L38" s="386" t="e">
        <f t="shared" si="2"/>
        <v>#DIV/0!</v>
      </c>
    </row>
    <row r="39" spans="1:12" ht="13.5" thickBot="1">
      <c r="A39" s="419"/>
      <c r="B39" s="420" t="s">
        <v>4597</v>
      </c>
      <c r="C39" s="391" t="s">
        <v>9</v>
      </c>
      <c r="D39" s="411"/>
      <c r="E39" s="415"/>
      <c r="F39" s="415"/>
      <c r="G39" s="415"/>
      <c r="H39" s="415"/>
      <c r="I39" s="405" t="e">
        <f t="shared" si="0"/>
        <v>#DIV/0!</v>
      </c>
      <c r="J39" s="405" t="e">
        <f t="shared" si="0"/>
        <v>#DIV/0!</v>
      </c>
      <c r="K39" s="405" t="e">
        <f t="shared" si="1"/>
        <v>#DIV/0!</v>
      </c>
      <c r="L39" s="386" t="e">
        <f t="shared" si="2"/>
        <v>#DIV/0!</v>
      </c>
    </row>
    <row r="40" spans="1:12" ht="13.5" thickTop="1">
      <c r="A40" s="381"/>
      <c r="B40" s="381"/>
      <c r="C40" s="416" t="s">
        <v>2</v>
      </c>
      <c r="D40" s="406">
        <v>18</v>
      </c>
      <c r="E40" s="407">
        <v>264</v>
      </c>
      <c r="F40" s="407">
        <v>264</v>
      </c>
      <c r="G40" s="407">
        <v>2615</v>
      </c>
      <c r="H40" s="407">
        <v>2615</v>
      </c>
      <c r="I40" s="408">
        <f t="shared" ref="I40:J71" si="3">G40/E40</f>
        <v>9.9053030303030312</v>
      </c>
      <c r="J40" s="408">
        <f t="shared" si="3"/>
        <v>9.9053030303030312</v>
      </c>
      <c r="K40" s="408">
        <f t="shared" si="1"/>
        <v>39.693381906496661</v>
      </c>
      <c r="L40" s="386">
        <f t="shared" si="2"/>
        <v>39.693381906496661</v>
      </c>
    </row>
    <row r="41" spans="1:12">
      <c r="A41" s="387">
        <v>421</v>
      </c>
      <c r="B41" s="401" t="s">
        <v>4598</v>
      </c>
      <c r="C41" s="389" t="s">
        <v>4</v>
      </c>
      <c r="D41" s="406"/>
      <c r="E41" s="409">
        <v>1</v>
      </c>
      <c r="F41" s="409">
        <v>1</v>
      </c>
      <c r="G41" s="409">
        <v>1</v>
      </c>
      <c r="H41" s="409">
        <v>1</v>
      </c>
      <c r="I41" s="410">
        <f t="shared" si="3"/>
        <v>1</v>
      </c>
      <c r="J41" s="410">
        <f t="shared" si="3"/>
        <v>1</v>
      </c>
      <c r="K41" s="410" t="e">
        <f t="shared" si="1"/>
        <v>#DIV/0!</v>
      </c>
      <c r="L41" s="386" t="e">
        <f t="shared" si="2"/>
        <v>#DIV/0!</v>
      </c>
    </row>
    <row r="42" spans="1:12">
      <c r="A42" s="387"/>
      <c r="B42" s="401" t="s">
        <v>4599</v>
      </c>
      <c r="C42" s="389" t="s">
        <v>5</v>
      </c>
      <c r="D42" s="406"/>
      <c r="E42" s="409"/>
      <c r="F42" s="409"/>
      <c r="G42" s="409"/>
      <c r="H42" s="409"/>
      <c r="I42" s="410" t="e">
        <f t="shared" si="3"/>
        <v>#DIV/0!</v>
      </c>
      <c r="J42" s="410" t="e">
        <f t="shared" si="3"/>
        <v>#DIV/0!</v>
      </c>
      <c r="K42" s="410" t="e">
        <f t="shared" si="1"/>
        <v>#DIV/0!</v>
      </c>
      <c r="L42" s="386" t="e">
        <f t="shared" si="2"/>
        <v>#DIV/0!</v>
      </c>
    </row>
    <row r="43" spans="1:12" ht="13.5" thickBot="1">
      <c r="A43" s="390"/>
      <c r="B43" s="390"/>
      <c r="C43" s="391" t="s">
        <v>9</v>
      </c>
      <c r="D43" s="411">
        <v>18</v>
      </c>
      <c r="E43" s="412">
        <v>263</v>
      </c>
      <c r="F43" s="412">
        <v>263</v>
      </c>
      <c r="G43" s="412">
        <v>2614</v>
      </c>
      <c r="H43" s="412">
        <v>2614</v>
      </c>
      <c r="I43" s="395">
        <f t="shared" si="3"/>
        <v>9.9391634980988588</v>
      </c>
      <c r="J43" s="395">
        <f t="shared" si="3"/>
        <v>9.9391634980988588</v>
      </c>
      <c r="K43" s="395">
        <f t="shared" si="1"/>
        <v>39.678202792956888</v>
      </c>
      <c r="L43" s="386">
        <f t="shared" si="2"/>
        <v>39.678202792956888</v>
      </c>
    </row>
    <row r="44" spans="1:12" ht="13.5" thickTop="1">
      <c r="A44" s="381"/>
      <c r="B44" s="381"/>
      <c r="C44" s="416" t="s">
        <v>2</v>
      </c>
      <c r="D44" s="406">
        <v>12</v>
      </c>
      <c r="E44" s="413">
        <v>256</v>
      </c>
      <c r="F44" s="413">
        <v>256</v>
      </c>
      <c r="G44" s="413">
        <v>1729</v>
      </c>
      <c r="H44" s="413">
        <v>1729</v>
      </c>
      <c r="I44" s="398">
        <f t="shared" si="3"/>
        <v>6.75390625</v>
      </c>
      <c r="J44" s="398">
        <f t="shared" si="3"/>
        <v>6.75390625</v>
      </c>
      <c r="K44" s="398">
        <f t="shared" si="1"/>
        <v>39.367030965391621</v>
      </c>
      <c r="L44" s="386">
        <f t="shared" si="2"/>
        <v>39.367030965391621</v>
      </c>
    </row>
    <row r="45" spans="1:12">
      <c r="A45" s="387">
        <v>422</v>
      </c>
      <c r="B45" s="401" t="s">
        <v>4600</v>
      </c>
      <c r="C45" s="389" t="s">
        <v>4</v>
      </c>
      <c r="D45" s="406"/>
      <c r="E45" s="409">
        <v>34</v>
      </c>
      <c r="F45" s="409">
        <v>34</v>
      </c>
      <c r="G45" s="409">
        <v>99</v>
      </c>
      <c r="H45" s="409">
        <v>99</v>
      </c>
      <c r="I45" s="410">
        <f t="shared" si="3"/>
        <v>2.9117647058823528</v>
      </c>
      <c r="J45" s="410">
        <f t="shared" si="3"/>
        <v>2.9117647058823528</v>
      </c>
      <c r="K45" s="410" t="e">
        <f t="shared" si="1"/>
        <v>#DIV/0!</v>
      </c>
      <c r="L45" s="386" t="e">
        <f t="shared" si="2"/>
        <v>#DIV/0!</v>
      </c>
    </row>
    <row r="46" spans="1:12">
      <c r="A46" s="382"/>
      <c r="B46" s="382"/>
      <c r="C46" s="389" t="s">
        <v>5</v>
      </c>
      <c r="D46" s="406"/>
      <c r="E46" s="409"/>
      <c r="F46" s="409"/>
      <c r="G46" s="409"/>
      <c r="H46" s="409"/>
      <c r="I46" s="410" t="e">
        <f t="shared" si="3"/>
        <v>#DIV/0!</v>
      </c>
      <c r="J46" s="410" t="e">
        <f t="shared" si="3"/>
        <v>#DIV/0!</v>
      </c>
      <c r="K46" s="410" t="e">
        <f t="shared" si="1"/>
        <v>#DIV/0!</v>
      </c>
      <c r="L46" s="386" t="e">
        <f t="shared" si="2"/>
        <v>#DIV/0!</v>
      </c>
    </row>
    <row r="47" spans="1:12" ht="13.5" thickBot="1">
      <c r="A47" s="390"/>
      <c r="B47" s="390"/>
      <c r="C47" s="391" t="s">
        <v>9</v>
      </c>
      <c r="D47" s="411">
        <v>12</v>
      </c>
      <c r="E47" s="415">
        <v>222</v>
      </c>
      <c r="F47" s="415">
        <v>222</v>
      </c>
      <c r="G47" s="415">
        <v>1630</v>
      </c>
      <c r="H47" s="415">
        <v>1630</v>
      </c>
      <c r="I47" s="405">
        <f t="shared" si="3"/>
        <v>7.3423423423423424</v>
      </c>
      <c r="J47" s="405">
        <f t="shared" si="3"/>
        <v>7.3423423423423424</v>
      </c>
      <c r="K47" s="405">
        <f>M42</f>
        <v>0</v>
      </c>
      <c r="L47" s="386">
        <f t="shared" si="2"/>
        <v>37.112932604735882</v>
      </c>
    </row>
    <row r="48" spans="1:12" ht="13.5" thickTop="1">
      <c r="A48" s="381"/>
      <c r="B48" s="381"/>
      <c r="C48" s="416" t="s">
        <v>2</v>
      </c>
      <c r="D48" s="406">
        <v>20</v>
      </c>
      <c r="E48" s="407">
        <v>506</v>
      </c>
      <c r="F48" s="407">
        <v>506</v>
      </c>
      <c r="G48" s="407">
        <v>1572</v>
      </c>
      <c r="H48" s="407">
        <v>1572</v>
      </c>
      <c r="I48" s="408">
        <f t="shared" si="3"/>
        <v>3.1067193675889326</v>
      </c>
      <c r="J48" s="408">
        <f t="shared" si="3"/>
        <v>3.1067193675889326</v>
      </c>
      <c r="K48" s="408">
        <f t="shared" ref="K48:K71" si="4">G48/(366*D48)*100</f>
        <v>21.475409836065573</v>
      </c>
      <c r="L48" s="386">
        <f t="shared" si="2"/>
        <v>21.475409836065573</v>
      </c>
    </row>
    <row r="49" spans="1:12">
      <c r="A49" s="387">
        <v>211</v>
      </c>
      <c r="B49" s="401" t="s">
        <v>4601</v>
      </c>
      <c r="C49" s="389" t="s">
        <v>4</v>
      </c>
      <c r="D49" s="406"/>
      <c r="E49" s="409">
        <v>30</v>
      </c>
      <c r="F49" s="409">
        <v>30</v>
      </c>
      <c r="G49" s="409">
        <v>39</v>
      </c>
      <c r="H49" s="409">
        <v>39</v>
      </c>
      <c r="I49" s="410">
        <f t="shared" si="3"/>
        <v>1.3</v>
      </c>
      <c r="J49" s="410">
        <f t="shared" si="3"/>
        <v>1.3</v>
      </c>
      <c r="K49" s="410" t="e">
        <f t="shared" si="4"/>
        <v>#DIV/0!</v>
      </c>
      <c r="L49" s="386" t="e">
        <f t="shared" si="2"/>
        <v>#DIV/0!</v>
      </c>
    </row>
    <row r="50" spans="1:12">
      <c r="A50" s="387"/>
      <c r="B50" s="414" t="s">
        <v>4602</v>
      </c>
      <c r="C50" s="389" t="s">
        <v>5</v>
      </c>
      <c r="D50" s="406"/>
      <c r="E50" s="409"/>
      <c r="F50" s="409"/>
      <c r="G50" s="409"/>
      <c r="H50" s="409"/>
      <c r="I50" s="410" t="e">
        <f t="shared" si="3"/>
        <v>#DIV/0!</v>
      </c>
      <c r="J50" s="410" t="e">
        <f t="shared" si="3"/>
        <v>#DIV/0!</v>
      </c>
      <c r="K50" s="410" t="e">
        <f t="shared" si="4"/>
        <v>#DIV/0!</v>
      </c>
      <c r="L50" s="386" t="e">
        <f t="shared" si="2"/>
        <v>#DIV/0!</v>
      </c>
    </row>
    <row r="51" spans="1:12" ht="13.5" thickBot="1">
      <c r="A51" s="390"/>
      <c r="B51" s="390"/>
      <c r="C51" s="391" t="s">
        <v>9</v>
      </c>
      <c r="D51" s="411">
        <v>20</v>
      </c>
      <c r="E51" s="412">
        <v>476</v>
      </c>
      <c r="F51" s="412">
        <v>476</v>
      </c>
      <c r="G51" s="412">
        <v>1533</v>
      </c>
      <c r="H51" s="412">
        <v>1533</v>
      </c>
      <c r="I51" s="395">
        <f t="shared" si="3"/>
        <v>3.2205882352941178</v>
      </c>
      <c r="J51" s="395">
        <f t="shared" si="3"/>
        <v>3.2205882352941178</v>
      </c>
      <c r="K51" s="395">
        <f t="shared" si="4"/>
        <v>20.942622950819672</v>
      </c>
      <c r="L51" s="386">
        <f t="shared" si="2"/>
        <v>20.942622950819672</v>
      </c>
    </row>
    <row r="52" spans="1:12" ht="13.5" thickTop="1">
      <c r="A52" s="381"/>
      <c r="B52" s="381"/>
      <c r="C52" s="416" t="s">
        <v>2</v>
      </c>
      <c r="D52" s="406">
        <v>20</v>
      </c>
      <c r="E52" s="413">
        <v>472</v>
      </c>
      <c r="F52" s="413">
        <v>472</v>
      </c>
      <c r="G52" s="413">
        <v>2081</v>
      </c>
      <c r="H52" s="413">
        <v>2081</v>
      </c>
      <c r="I52" s="398">
        <f t="shared" si="3"/>
        <v>4.4088983050847457</v>
      </c>
      <c r="J52" s="398">
        <f t="shared" si="3"/>
        <v>4.4088983050847457</v>
      </c>
      <c r="K52" s="398">
        <f t="shared" si="4"/>
        <v>28.428961748633881</v>
      </c>
      <c r="L52" s="386">
        <f t="shared" si="2"/>
        <v>28.428961748633881</v>
      </c>
    </row>
    <row r="53" spans="1:12">
      <c r="A53" s="387">
        <v>220</v>
      </c>
      <c r="B53" s="401" t="s">
        <v>4601</v>
      </c>
      <c r="C53" s="389" t="s">
        <v>4</v>
      </c>
      <c r="D53" s="406"/>
      <c r="E53" s="409">
        <v>5</v>
      </c>
      <c r="F53" s="409">
        <v>5</v>
      </c>
      <c r="G53" s="409">
        <v>6</v>
      </c>
      <c r="H53" s="409">
        <v>6</v>
      </c>
      <c r="I53" s="410">
        <f t="shared" si="3"/>
        <v>1.2</v>
      </c>
      <c r="J53" s="410">
        <f t="shared" si="3"/>
        <v>1.2</v>
      </c>
      <c r="K53" s="410" t="e">
        <f t="shared" si="4"/>
        <v>#DIV/0!</v>
      </c>
      <c r="L53" s="386" t="e">
        <f t="shared" si="2"/>
        <v>#DIV/0!</v>
      </c>
    </row>
    <row r="54" spans="1:12">
      <c r="A54" s="387"/>
      <c r="B54" s="414" t="s">
        <v>4603</v>
      </c>
      <c r="C54" s="389" t="s">
        <v>5</v>
      </c>
      <c r="D54" s="406"/>
      <c r="E54" s="409"/>
      <c r="F54" s="409"/>
      <c r="G54" s="409"/>
      <c r="H54" s="409"/>
      <c r="I54" s="410" t="e">
        <f t="shared" si="3"/>
        <v>#DIV/0!</v>
      </c>
      <c r="J54" s="410" t="e">
        <f t="shared" si="3"/>
        <v>#DIV/0!</v>
      </c>
      <c r="K54" s="410" t="e">
        <f t="shared" si="4"/>
        <v>#DIV/0!</v>
      </c>
      <c r="L54" s="386" t="e">
        <f t="shared" si="2"/>
        <v>#DIV/0!</v>
      </c>
    </row>
    <row r="55" spans="1:12" ht="13.5" thickBot="1">
      <c r="A55" s="390"/>
      <c r="B55" s="390"/>
      <c r="C55" s="391" t="s">
        <v>9</v>
      </c>
      <c r="D55" s="411">
        <v>20</v>
      </c>
      <c r="E55" s="415">
        <v>467</v>
      </c>
      <c r="F55" s="415">
        <v>467</v>
      </c>
      <c r="G55" s="415">
        <v>2075</v>
      </c>
      <c r="H55" s="415">
        <v>2075</v>
      </c>
      <c r="I55" s="405">
        <f t="shared" si="3"/>
        <v>4.4432548179871523</v>
      </c>
      <c r="J55" s="405">
        <f t="shared" si="3"/>
        <v>4.4432548179871523</v>
      </c>
      <c r="K55" s="405">
        <f t="shared" si="4"/>
        <v>28.346994535519126</v>
      </c>
      <c r="L55" s="386">
        <f t="shared" si="2"/>
        <v>28.346994535519126</v>
      </c>
    </row>
    <row r="56" spans="1:12" ht="13.5" thickTop="1">
      <c r="A56" s="381"/>
      <c r="B56" s="381"/>
      <c r="C56" s="416" t="s">
        <v>2</v>
      </c>
      <c r="D56" s="406">
        <v>10</v>
      </c>
      <c r="E56" s="407">
        <v>145</v>
      </c>
      <c r="F56" s="407">
        <v>145</v>
      </c>
      <c r="G56" s="407">
        <v>907</v>
      </c>
      <c r="H56" s="407">
        <v>907</v>
      </c>
      <c r="I56" s="408">
        <f t="shared" si="3"/>
        <v>6.2551724137931037</v>
      </c>
      <c r="J56" s="408">
        <f t="shared" si="3"/>
        <v>6.2551724137931037</v>
      </c>
      <c r="K56" s="408">
        <f t="shared" si="4"/>
        <v>24.781420765027324</v>
      </c>
      <c r="L56" s="386">
        <f t="shared" si="2"/>
        <v>24.781420765027324</v>
      </c>
    </row>
    <row r="57" spans="1:12">
      <c r="A57" s="387">
        <v>434</v>
      </c>
      <c r="B57" s="401" t="s">
        <v>4604</v>
      </c>
      <c r="C57" s="389" t="s">
        <v>4</v>
      </c>
      <c r="D57" s="406"/>
      <c r="E57" s="409"/>
      <c r="F57" s="409"/>
      <c r="G57" s="409"/>
      <c r="H57" s="409"/>
      <c r="I57" s="410" t="e">
        <f t="shared" si="3"/>
        <v>#DIV/0!</v>
      </c>
      <c r="J57" s="410" t="e">
        <f t="shared" si="3"/>
        <v>#DIV/0!</v>
      </c>
      <c r="K57" s="410" t="e">
        <f t="shared" si="4"/>
        <v>#DIV/0!</v>
      </c>
      <c r="L57" s="386" t="e">
        <f t="shared" si="2"/>
        <v>#DIV/0!</v>
      </c>
    </row>
    <row r="58" spans="1:12">
      <c r="A58" s="382"/>
      <c r="B58" s="382"/>
      <c r="C58" s="389" t="s">
        <v>5</v>
      </c>
      <c r="D58" s="406"/>
      <c r="E58" s="409"/>
      <c r="F58" s="409"/>
      <c r="G58" s="409"/>
      <c r="H58" s="409"/>
      <c r="I58" s="410" t="e">
        <f t="shared" si="3"/>
        <v>#DIV/0!</v>
      </c>
      <c r="J58" s="410" t="e">
        <f t="shared" si="3"/>
        <v>#DIV/0!</v>
      </c>
      <c r="K58" s="410" t="e">
        <f t="shared" si="4"/>
        <v>#DIV/0!</v>
      </c>
      <c r="L58" s="386" t="e">
        <f t="shared" si="2"/>
        <v>#DIV/0!</v>
      </c>
    </row>
    <row r="59" spans="1:12" ht="13.5" thickBot="1">
      <c r="A59" s="390"/>
      <c r="B59" s="390"/>
      <c r="C59" s="391" t="s">
        <v>9</v>
      </c>
      <c r="D59" s="411">
        <v>10</v>
      </c>
      <c r="E59" s="412">
        <v>145</v>
      </c>
      <c r="F59" s="412">
        <v>145</v>
      </c>
      <c r="G59" s="412">
        <v>907</v>
      </c>
      <c r="H59" s="412">
        <v>907</v>
      </c>
      <c r="I59" s="395">
        <f t="shared" si="3"/>
        <v>6.2551724137931037</v>
      </c>
      <c r="J59" s="395">
        <f t="shared" si="3"/>
        <v>6.2551724137931037</v>
      </c>
      <c r="K59" s="395">
        <f t="shared" si="4"/>
        <v>24.781420765027324</v>
      </c>
      <c r="L59" s="386">
        <f t="shared" si="2"/>
        <v>24.781420765027324</v>
      </c>
    </row>
    <row r="60" spans="1:12" ht="13.5" thickTop="1">
      <c r="A60" s="381"/>
      <c r="B60" s="381"/>
      <c r="C60" s="416" t="s">
        <v>2</v>
      </c>
      <c r="D60" s="406">
        <v>10</v>
      </c>
      <c r="E60" s="413">
        <v>384</v>
      </c>
      <c r="F60" s="413">
        <v>384</v>
      </c>
      <c r="G60" s="413">
        <v>2034</v>
      </c>
      <c r="H60" s="413">
        <v>2034</v>
      </c>
      <c r="I60" s="398">
        <f t="shared" si="3"/>
        <v>5.296875</v>
      </c>
      <c r="J60" s="398">
        <f t="shared" si="3"/>
        <v>5.296875</v>
      </c>
      <c r="K60" s="398">
        <f t="shared" si="4"/>
        <v>55.573770491803273</v>
      </c>
      <c r="L60" s="386">
        <f t="shared" si="2"/>
        <v>55.573770491803273</v>
      </c>
    </row>
    <row r="61" spans="1:12">
      <c r="A61" s="387">
        <v>433</v>
      </c>
      <c r="B61" s="401" t="s">
        <v>4605</v>
      </c>
      <c r="C61" s="389" t="s">
        <v>4</v>
      </c>
      <c r="D61" s="406"/>
      <c r="E61" s="409"/>
      <c r="F61" s="409"/>
      <c r="G61" s="409"/>
      <c r="H61" s="409"/>
      <c r="I61" s="410" t="e">
        <f t="shared" si="3"/>
        <v>#DIV/0!</v>
      </c>
      <c r="J61" s="410" t="e">
        <f t="shared" si="3"/>
        <v>#DIV/0!</v>
      </c>
      <c r="K61" s="410" t="e">
        <f t="shared" si="4"/>
        <v>#DIV/0!</v>
      </c>
      <c r="L61" s="386" t="e">
        <f t="shared" si="2"/>
        <v>#DIV/0!</v>
      </c>
    </row>
    <row r="62" spans="1:12">
      <c r="A62" s="382"/>
      <c r="B62" s="382"/>
      <c r="C62" s="389" t="s">
        <v>5</v>
      </c>
      <c r="D62" s="406"/>
      <c r="E62" s="409"/>
      <c r="F62" s="409"/>
      <c r="G62" s="409"/>
      <c r="H62" s="409"/>
      <c r="I62" s="410" t="e">
        <f t="shared" si="3"/>
        <v>#DIV/0!</v>
      </c>
      <c r="J62" s="410" t="e">
        <f t="shared" si="3"/>
        <v>#DIV/0!</v>
      </c>
      <c r="K62" s="410" t="e">
        <f t="shared" si="4"/>
        <v>#DIV/0!</v>
      </c>
      <c r="L62" s="386" t="e">
        <f t="shared" si="2"/>
        <v>#DIV/0!</v>
      </c>
    </row>
    <row r="63" spans="1:12" ht="13.5" thickBot="1">
      <c r="A63" s="390"/>
      <c r="B63" s="390"/>
      <c r="C63" s="391" t="s">
        <v>9</v>
      </c>
      <c r="D63" s="411">
        <v>10</v>
      </c>
      <c r="E63" s="415">
        <v>384</v>
      </c>
      <c r="F63" s="415">
        <v>384</v>
      </c>
      <c r="G63" s="415">
        <v>2034</v>
      </c>
      <c r="H63" s="415">
        <v>2034</v>
      </c>
      <c r="I63" s="405">
        <f t="shared" si="3"/>
        <v>5.296875</v>
      </c>
      <c r="J63" s="405">
        <f t="shared" si="3"/>
        <v>5.296875</v>
      </c>
      <c r="K63" s="405">
        <f t="shared" si="4"/>
        <v>55.573770491803273</v>
      </c>
      <c r="L63" s="386">
        <f t="shared" si="2"/>
        <v>55.573770491803273</v>
      </c>
    </row>
    <row r="64" spans="1:12" ht="13.5" thickTop="1">
      <c r="A64" s="381">
        <v>190</v>
      </c>
      <c r="B64" s="401" t="s">
        <v>4606</v>
      </c>
      <c r="C64" s="416" t="s">
        <v>2</v>
      </c>
      <c r="D64" s="406">
        <v>14</v>
      </c>
      <c r="E64" s="407">
        <v>2</v>
      </c>
      <c r="F64" s="407">
        <v>4</v>
      </c>
      <c r="G64" s="407">
        <v>28</v>
      </c>
      <c r="H64" s="407">
        <v>56</v>
      </c>
      <c r="I64" s="408">
        <f t="shared" si="3"/>
        <v>14</v>
      </c>
      <c r="J64" s="408">
        <f t="shared" si="3"/>
        <v>14</v>
      </c>
      <c r="K64" s="408">
        <f t="shared" si="4"/>
        <v>0.54644808743169404</v>
      </c>
      <c r="L64" s="386">
        <f t="shared" si="2"/>
        <v>1.0928961748633881</v>
      </c>
    </row>
    <row r="65" spans="1:12">
      <c r="A65" s="387"/>
      <c r="B65" s="387" t="s">
        <v>4607</v>
      </c>
      <c r="C65" s="389" t="s">
        <v>4</v>
      </c>
      <c r="D65" s="406"/>
      <c r="E65" s="409"/>
      <c r="F65" s="409"/>
      <c r="G65" s="409"/>
      <c r="H65" s="409"/>
      <c r="I65" s="410" t="e">
        <f t="shared" si="3"/>
        <v>#DIV/0!</v>
      </c>
      <c r="J65" s="410" t="e">
        <f t="shared" si="3"/>
        <v>#DIV/0!</v>
      </c>
      <c r="K65" s="410" t="e">
        <f t="shared" si="4"/>
        <v>#DIV/0!</v>
      </c>
      <c r="L65" s="386" t="e">
        <f t="shared" si="2"/>
        <v>#DIV/0!</v>
      </c>
    </row>
    <row r="66" spans="1:12">
      <c r="A66" s="382"/>
      <c r="B66" s="401" t="s">
        <v>4608</v>
      </c>
      <c r="C66" s="389" t="s">
        <v>5</v>
      </c>
      <c r="D66" s="406"/>
      <c r="E66" s="409"/>
      <c r="F66" s="409"/>
      <c r="G66" s="409"/>
      <c r="H66" s="409"/>
      <c r="I66" s="410" t="e">
        <f t="shared" si="3"/>
        <v>#DIV/0!</v>
      </c>
      <c r="J66" s="410" t="e">
        <f t="shared" si="3"/>
        <v>#DIV/0!</v>
      </c>
      <c r="K66" s="410" t="e">
        <f t="shared" si="4"/>
        <v>#DIV/0!</v>
      </c>
      <c r="L66" s="386" t="e">
        <f t="shared" si="2"/>
        <v>#DIV/0!</v>
      </c>
    </row>
    <row r="67" spans="1:12" ht="13.5" thickBot="1">
      <c r="A67" s="390"/>
      <c r="B67" s="390"/>
      <c r="C67" s="391" t="s">
        <v>9</v>
      </c>
      <c r="D67" s="411">
        <v>14</v>
      </c>
      <c r="E67" s="412">
        <v>2</v>
      </c>
      <c r="F67" s="412">
        <v>2</v>
      </c>
      <c r="G67" s="412">
        <v>28</v>
      </c>
      <c r="H67" s="412">
        <v>28</v>
      </c>
      <c r="I67" s="395">
        <f t="shared" si="3"/>
        <v>14</v>
      </c>
      <c r="J67" s="395">
        <f t="shared" si="3"/>
        <v>14</v>
      </c>
      <c r="K67" s="395">
        <f t="shared" si="4"/>
        <v>0.54644808743169404</v>
      </c>
      <c r="L67" s="386">
        <f t="shared" si="2"/>
        <v>0.54644808743169404</v>
      </c>
    </row>
    <row r="68" spans="1:12" ht="13.5" thickTop="1">
      <c r="A68" s="1327" t="s">
        <v>3</v>
      </c>
      <c r="B68" s="1328"/>
      <c r="C68" s="421" t="s">
        <v>2</v>
      </c>
      <c r="D68" s="256">
        <f>SUM(D8+D12+D16+D20+D24+D28+D32+D36+D40+D44+D48+D52+D56+D60+D64)</f>
        <v>300</v>
      </c>
      <c r="E68" s="422">
        <f>SUM(E8+E12+E16+E20+E24+E28+E32+E40+E44+E48+E52+E56+E60+E64)</f>
        <v>6662</v>
      </c>
      <c r="F68" s="422">
        <f t="shared" ref="F68:H69" si="5">SUM(F8+F12+F16+F20+F24+F28+F32+F40+F44+F48+F52+F56+F60+F64)</f>
        <v>6664</v>
      </c>
      <c r="G68" s="424">
        <f>SUM(G8+G12+G16+G20+G24+G28+G32+G40+G44+G48+G52+G56+G60+G64)</f>
        <v>47965</v>
      </c>
      <c r="H68" s="424">
        <f t="shared" si="5"/>
        <v>47993</v>
      </c>
      <c r="I68" s="423">
        <f t="shared" si="3"/>
        <v>7.1997898528970277</v>
      </c>
      <c r="J68" s="423">
        <f t="shared" si="3"/>
        <v>7.2018307322929171</v>
      </c>
      <c r="K68" s="423">
        <f t="shared" si="4"/>
        <v>43.683970856102007</v>
      </c>
      <c r="L68" s="425">
        <f t="shared" si="2"/>
        <v>43.709471766848814</v>
      </c>
    </row>
    <row r="69" spans="1:12">
      <c r="A69" s="1329"/>
      <c r="B69" s="1330"/>
      <c r="C69" s="426" t="s">
        <v>4</v>
      </c>
      <c r="D69" s="239">
        <f>SUM(D9+D13+D17+D21+D25+D29+D33+D37+D41+D45+D49+D53+D57+D61+D65)</f>
        <v>12</v>
      </c>
      <c r="E69" s="427">
        <f>SUM(E9+E13+E17+E21+E25+E29+E33+E41+E45+E49+E53+E57+E61+E65)</f>
        <v>658</v>
      </c>
      <c r="F69" s="427">
        <f t="shared" si="5"/>
        <v>658</v>
      </c>
      <c r="G69" s="428">
        <f>SUM(G9+G13+G17+G21+G25+G29+G33+G41+G45+G49+G53+G57+G61+G65)</f>
        <v>2518</v>
      </c>
      <c r="H69" s="428">
        <f t="shared" si="5"/>
        <v>2518</v>
      </c>
      <c r="I69" s="429">
        <f t="shared" si="3"/>
        <v>3.8267477203647418</v>
      </c>
      <c r="J69" s="429">
        <f t="shared" si="3"/>
        <v>3.8267477203647418</v>
      </c>
      <c r="K69" s="429">
        <f t="shared" si="4"/>
        <v>57.331511839708561</v>
      </c>
      <c r="L69" s="425">
        <f t="shared" si="2"/>
        <v>57.331511839708561</v>
      </c>
    </row>
    <row r="70" spans="1:12">
      <c r="A70" s="1329"/>
      <c r="B70" s="1330"/>
      <c r="C70" s="426" t="s">
        <v>5</v>
      </c>
      <c r="D70" s="239">
        <f>SUM(D10+D14+D18+D22+D26+D30+D34+D38+D42+D46+D50+D54+D58+D62+D66)</f>
        <v>0</v>
      </c>
      <c r="E70" s="430">
        <v>0</v>
      </c>
      <c r="F70" s="430">
        <v>0</v>
      </c>
      <c r="G70" s="431">
        <v>0</v>
      </c>
      <c r="H70" s="431">
        <v>0</v>
      </c>
      <c r="I70" s="429" t="e">
        <f t="shared" si="3"/>
        <v>#DIV/0!</v>
      </c>
      <c r="J70" s="429" t="e">
        <f t="shared" si="3"/>
        <v>#DIV/0!</v>
      </c>
      <c r="K70" s="429" t="e">
        <f t="shared" si="4"/>
        <v>#DIV/0!</v>
      </c>
      <c r="L70" s="425" t="e">
        <f t="shared" si="2"/>
        <v>#DIV/0!</v>
      </c>
    </row>
    <row r="71" spans="1:12">
      <c r="A71" s="1331"/>
      <c r="B71" s="1332"/>
      <c r="C71" s="432" t="s">
        <v>9</v>
      </c>
      <c r="D71" s="239">
        <f>SUM(D11+D15+D19+D23+D27+D31+D35+D39+D43+D47+D51+D55+D59+D63+D67)</f>
        <v>288</v>
      </c>
      <c r="E71" s="427">
        <f>SUM(E11+E15+E19+E23+E27+E31+E35+E43+E47+E51+E55+E59+E63+E67)</f>
        <v>6005</v>
      </c>
      <c r="F71" s="427">
        <f>SUM(F11+F15+F19+F23+F27+F31+F35+F43+F47+F51+F55+F59+F63+F67)</f>
        <v>6005</v>
      </c>
      <c r="G71" s="428">
        <f>SUM(G11+G15+G19+G23+G27+G31+G35+G43+G47+G51+G55+G59+G63+G67)</f>
        <v>45448</v>
      </c>
      <c r="H71" s="428">
        <f>SUM(H11+H15+H19+H23+H27+H31+H35+H43+H47+H51+H55+H59+H63+H67)</f>
        <v>45448</v>
      </c>
      <c r="I71" s="429">
        <f t="shared" si="3"/>
        <v>7.5683597002497915</v>
      </c>
      <c r="J71" s="429">
        <f t="shared" si="3"/>
        <v>7.5683597002497915</v>
      </c>
      <c r="K71" s="429">
        <f t="shared" si="4"/>
        <v>43.116272009714635</v>
      </c>
      <c r="L71" s="425">
        <f t="shared" si="2"/>
        <v>43.116272009714635</v>
      </c>
    </row>
    <row r="73" spans="1:12" ht="15.75">
      <c r="B73" s="433"/>
    </row>
    <row r="74" spans="1:12" ht="15.75">
      <c r="B74" s="433"/>
      <c r="C74" s="24"/>
      <c r="D74" s="24"/>
      <c r="K74" s="24"/>
    </row>
    <row r="75" spans="1:12" ht="15.75">
      <c r="B75" s="433"/>
    </row>
    <row r="76" spans="1:12" ht="15.75">
      <c r="A76" s="434"/>
      <c r="B76" s="433"/>
    </row>
    <row r="77" spans="1:12" ht="14.25">
      <c r="B77" s="435"/>
      <c r="C77" s="435"/>
      <c r="D77" s="435"/>
      <c r="E77" s="435"/>
      <c r="F77" s="435"/>
      <c r="G77" s="435"/>
      <c r="H77" s="435"/>
    </row>
    <row r="78" spans="1:12" ht="14.25">
      <c r="B78" s="435"/>
      <c r="C78" s="435"/>
      <c r="D78" s="435"/>
      <c r="E78" s="435"/>
      <c r="F78" s="435"/>
      <c r="G78" s="435"/>
      <c r="H78" s="435"/>
    </row>
    <row r="79" spans="1:12" ht="14.25">
      <c r="B79" s="435"/>
      <c r="C79" s="435"/>
      <c r="D79" s="435"/>
      <c r="E79" s="435"/>
      <c r="F79" s="435"/>
      <c r="G79" s="435"/>
      <c r="H79" s="435"/>
    </row>
  </sheetData>
  <mergeCells count="8">
    <mergeCell ref="G6:H6"/>
    <mergeCell ref="I6:J6"/>
    <mergeCell ref="K6:L6"/>
    <mergeCell ref="A68:B71"/>
    <mergeCell ref="A6:A7"/>
    <mergeCell ref="B6:B7"/>
    <mergeCell ref="C6:D6"/>
    <mergeCell ref="E6:F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zoomScaleSheetLayoutView="100" workbookViewId="0">
      <selection activeCell="L13" sqref="L13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6" width="9.7109375" style="1" customWidth="1"/>
    <col min="7" max="7" width="14.140625" style="1" customWidth="1"/>
    <col min="8" max="16384" width="9.140625" style="2"/>
  </cols>
  <sheetData>
    <row r="1" spans="1:7" s="1" customFormat="1">
      <c r="A1" s="371"/>
      <c r="B1" s="372" t="s">
        <v>156</v>
      </c>
      <c r="C1" s="438" t="s">
        <v>4583</v>
      </c>
      <c r="D1" s="373"/>
      <c r="E1" s="373"/>
      <c r="F1" s="439"/>
      <c r="G1" s="439"/>
    </row>
    <row r="2" spans="1:7">
      <c r="A2" s="371"/>
      <c r="B2" s="372" t="s">
        <v>157</v>
      </c>
      <c r="C2" s="440">
        <v>6113079</v>
      </c>
      <c r="D2" s="373"/>
      <c r="E2" s="373"/>
      <c r="F2" s="439"/>
      <c r="G2" s="439"/>
    </row>
    <row r="3" spans="1:7">
      <c r="A3" s="371"/>
      <c r="B3" s="372"/>
      <c r="C3" s="375" t="s">
        <v>4609</v>
      </c>
      <c r="D3" s="373"/>
      <c r="E3" s="373"/>
      <c r="F3" s="439"/>
      <c r="G3" s="439"/>
    </row>
    <row r="4" spans="1:7" ht="15.75" customHeight="1">
      <c r="A4" s="371"/>
      <c r="B4" s="372" t="s">
        <v>4584</v>
      </c>
      <c r="C4" s="376" t="s">
        <v>189</v>
      </c>
      <c r="D4" s="377"/>
      <c r="E4" s="377"/>
      <c r="F4" s="441"/>
      <c r="G4" s="441"/>
    </row>
    <row r="6" spans="1:7" ht="34.5" customHeight="1">
      <c r="A6" s="442" t="s">
        <v>154</v>
      </c>
      <c r="B6" s="443" t="s">
        <v>41</v>
      </c>
      <c r="C6" s="443" t="s">
        <v>155</v>
      </c>
      <c r="D6" s="444"/>
      <c r="E6" s="444"/>
      <c r="F6" s="340"/>
      <c r="G6" s="340"/>
    </row>
    <row r="7" spans="1:7" ht="35.25" customHeight="1" thickBot="1">
      <c r="A7" s="445"/>
      <c r="B7" s="446"/>
      <c r="C7" s="446"/>
      <c r="D7" s="380" t="s">
        <v>4585</v>
      </c>
      <c r="E7" s="380" t="s">
        <v>4610</v>
      </c>
      <c r="F7" s="380" t="s">
        <v>4585</v>
      </c>
      <c r="G7" s="380" t="s">
        <v>4610</v>
      </c>
    </row>
    <row r="8" spans="1:7" ht="24.95" customHeight="1" thickTop="1">
      <c r="A8" s="447">
        <v>310</v>
      </c>
      <c r="B8" s="448" t="s">
        <v>4611</v>
      </c>
      <c r="C8" s="449">
        <v>6</v>
      </c>
      <c r="D8" s="344">
        <v>635</v>
      </c>
      <c r="E8" s="344">
        <v>635</v>
      </c>
      <c r="F8" s="450">
        <v>1887</v>
      </c>
      <c r="G8" s="450">
        <v>1887</v>
      </c>
    </row>
    <row r="9" spans="1:7" ht="24.95" customHeight="1">
      <c r="A9" s="273">
        <v>140</v>
      </c>
      <c r="B9" s="451" t="s">
        <v>4612</v>
      </c>
      <c r="C9" s="452">
        <v>1</v>
      </c>
      <c r="D9" s="450">
        <v>0</v>
      </c>
      <c r="E9" s="450">
        <v>0</v>
      </c>
      <c r="F9" s="450">
        <v>0</v>
      </c>
      <c r="G9" s="450">
        <v>0</v>
      </c>
    </row>
    <row r="10" spans="1:7" ht="24.95" customHeight="1">
      <c r="A10" s="273">
        <v>433</v>
      </c>
      <c r="B10" s="453" t="s">
        <v>4613</v>
      </c>
      <c r="C10" s="450">
        <v>2</v>
      </c>
      <c r="D10" s="450">
        <v>20</v>
      </c>
      <c r="E10" s="450">
        <v>20</v>
      </c>
      <c r="F10" s="450">
        <v>96</v>
      </c>
      <c r="G10" s="450">
        <v>96</v>
      </c>
    </row>
    <row r="11" spans="1:7" ht="24.95" customHeight="1">
      <c r="A11" s="273">
        <v>422</v>
      </c>
      <c r="B11" s="454" t="s">
        <v>4614</v>
      </c>
      <c r="C11" s="450">
        <v>1</v>
      </c>
      <c r="D11" s="450">
        <v>0</v>
      </c>
      <c r="E11" s="450">
        <v>0</v>
      </c>
      <c r="F11" s="450">
        <v>0</v>
      </c>
      <c r="G11" s="450">
        <v>0</v>
      </c>
    </row>
    <row r="12" spans="1:7" ht="24.95" customHeight="1">
      <c r="A12" s="273">
        <v>434</v>
      </c>
      <c r="B12" s="455" t="s">
        <v>4604</v>
      </c>
      <c r="C12" s="450">
        <v>1</v>
      </c>
      <c r="D12" s="450">
        <v>0</v>
      </c>
      <c r="E12" s="450">
        <v>0</v>
      </c>
      <c r="F12" s="450">
        <v>0</v>
      </c>
      <c r="G12" s="450">
        <v>0</v>
      </c>
    </row>
    <row r="13" spans="1:7" ht="24.95" customHeight="1">
      <c r="A13" s="273">
        <v>420</v>
      </c>
      <c r="B13" s="454" t="s">
        <v>4615</v>
      </c>
      <c r="C13" s="450">
        <v>1</v>
      </c>
      <c r="D13" s="450">
        <v>4</v>
      </c>
      <c r="E13" s="450">
        <v>4</v>
      </c>
      <c r="F13" s="450">
        <v>19</v>
      </c>
      <c r="G13" s="450">
        <v>19</v>
      </c>
    </row>
    <row r="14" spans="1:7" ht="24.95" customHeight="1">
      <c r="A14" s="456" t="s">
        <v>73</v>
      </c>
      <c r="B14" s="457"/>
      <c r="C14" s="458">
        <f>SUM(C8:C13)</f>
        <v>12</v>
      </c>
      <c r="D14" s="458">
        <f>SUM(D8:D13)</f>
        <v>659</v>
      </c>
      <c r="E14" s="458">
        <f>SUM(E8:E13)</f>
        <v>659</v>
      </c>
      <c r="F14" s="458">
        <f>SUM(F8:F13)</f>
        <v>2002</v>
      </c>
      <c r="G14" s="458">
        <f>SUM(G8:G13)</f>
        <v>2002</v>
      </c>
    </row>
    <row r="15" spans="1:7" ht="24.95" customHeight="1"/>
    <row r="16" spans="1:7" ht="24.95" customHeight="1"/>
    <row r="17" ht="24.95" customHeight="1"/>
    <row r="18" ht="24.95" customHeight="1"/>
  </sheetData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"/>
  <sheetViews>
    <sheetView zoomScaleSheetLayoutView="100" workbookViewId="0">
      <selection activeCell="M14" sqref="M14"/>
    </sheetView>
  </sheetViews>
  <sheetFormatPr defaultRowHeight="12.75"/>
  <cols>
    <col min="1" max="1" width="7.42578125" style="2" customWidth="1"/>
    <col min="2" max="2" width="42" style="2" customWidth="1"/>
    <col min="3" max="3" width="17.5703125" style="2" customWidth="1"/>
    <col min="4" max="4" width="11.140625" style="1" customWidth="1"/>
    <col min="5" max="5" width="10.7109375" style="1" customWidth="1"/>
    <col min="6" max="6" width="9.28515625" style="1" customWidth="1"/>
    <col min="7" max="7" width="12.5703125" style="1" customWidth="1"/>
    <col min="8" max="8" width="8.42578125" style="2" customWidth="1"/>
    <col min="9" max="16384" width="9.140625" style="2"/>
  </cols>
  <sheetData>
    <row r="1" spans="1:7" ht="15">
      <c r="A1" s="371"/>
      <c r="B1" s="372" t="s">
        <v>156</v>
      </c>
      <c r="C1" s="225" t="s">
        <v>4583</v>
      </c>
      <c r="D1" s="373"/>
      <c r="E1" s="373"/>
      <c r="F1" s="439"/>
      <c r="G1" s="439"/>
    </row>
    <row r="2" spans="1:7">
      <c r="A2" s="371"/>
      <c r="B2" s="372" t="s">
        <v>157</v>
      </c>
      <c r="C2" s="440">
        <v>6113079</v>
      </c>
      <c r="D2" s="373"/>
      <c r="E2" s="373"/>
      <c r="F2" s="439"/>
      <c r="G2" s="439"/>
    </row>
    <row r="3" spans="1:7">
      <c r="A3" s="371"/>
      <c r="B3" s="372"/>
      <c r="C3" s="375" t="s">
        <v>4616</v>
      </c>
      <c r="D3" s="373"/>
      <c r="E3" s="373"/>
      <c r="F3" s="439"/>
      <c r="G3" s="439"/>
    </row>
    <row r="4" spans="1:7" ht="14.25">
      <c r="A4" s="371"/>
      <c r="B4" s="372" t="s">
        <v>4584</v>
      </c>
      <c r="C4" s="376" t="s">
        <v>264</v>
      </c>
      <c r="D4" s="377"/>
      <c r="E4" s="377"/>
      <c r="F4" s="441"/>
      <c r="G4" s="441"/>
    </row>
    <row r="5" spans="1:7" ht="12.75" customHeight="1"/>
    <row r="6" spans="1:7" s="1" customFormat="1" ht="23.25" customHeight="1">
      <c r="A6" s="442" t="s">
        <v>154</v>
      </c>
      <c r="B6" s="459" t="s">
        <v>41</v>
      </c>
      <c r="C6" s="443" t="s">
        <v>108</v>
      </c>
      <c r="D6" s="460"/>
      <c r="E6" s="460"/>
      <c r="F6" s="461"/>
      <c r="G6" s="461"/>
    </row>
    <row r="7" spans="1:7" s="1" customFormat="1" ht="32.25" customHeight="1" thickBot="1">
      <c r="A7" s="445"/>
      <c r="B7" s="462"/>
      <c r="C7" s="446"/>
      <c r="D7" s="463" t="s">
        <v>4585</v>
      </c>
      <c r="E7" s="463" t="s">
        <v>4610</v>
      </c>
      <c r="F7" s="463" t="s">
        <v>4585</v>
      </c>
      <c r="G7" s="463" t="s">
        <v>4610</v>
      </c>
    </row>
    <row r="8" spans="1:7" ht="21.95" customHeight="1" thickTop="1">
      <c r="A8" s="464">
        <v>805</v>
      </c>
      <c r="B8" s="465" t="s">
        <v>4586</v>
      </c>
      <c r="C8" s="466" t="s">
        <v>4617</v>
      </c>
      <c r="D8" s="343">
        <v>91</v>
      </c>
      <c r="E8" s="343">
        <v>91</v>
      </c>
      <c r="F8" s="343">
        <v>91</v>
      </c>
      <c r="G8" s="343">
        <v>91</v>
      </c>
    </row>
    <row r="9" spans="1:7" ht="21.95" customHeight="1">
      <c r="A9" s="467">
        <v>800</v>
      </c>
      <c r="B9" s="468" t="s">
        <v>4618</v>
      </c>
      <c r="C9" s="469">
        <v>5</v>
      </c>
      <c r="D9" s="344">
        <v>1346</v>
      </c>
      <c r="E9" s="344">
        <v>1346</v>
      </c>
      <c r="F9" s="344">
        <v>1346</v>
      </c>
      <c r="G9" s="344">
        <v>1346</v>
      </c>
    </row>
    <row r="10" spans="1:7" ht="21.95" customHeight="1">
      <c r="A10" s="470">
        <v>819</v>
      </c>
      <c r="B10" s="471" t="s">
        <v>4619</v>
      </c>
      <c r="C10" s="469" t="s">
        <v>4623</v>
      </c>
      <c r="D10" s="344">
        <v>20</v>
      </c>
      <c r="E10" s="344">
        <v>20</v>
      </c>
      <c r="F10" s="344">
        <v>20</v>
      </c>
      <c r="G10" s="344">
        <v>20</v>
      </c>
    </row>
    <row r="11" spans="1:7" ht="21.95" customHeight="1">
      <c r="A11" s="467">
        <v>806</v>
      </c>
      <c r="B11" s="471" t="s">
        <v>4621</v>
      </c>
      <c r="C11" s="469">
        <v>0</v>
      </c>
      <c r="D11" s="344">
        <v>0</v>
      </c>
      <c r="E11" s="344">
        <v>0</v>
      </c>
      <c r="F11" s="344">
        <v>0</v>
      </c>
      <c r="G11" s="344">
        <v>0</v>
      </c>
    </row>
    <row r="12" spans="1:7" ht="21.95" customHeight="1">
      <c r="A12" s="467">
        <v>812</v>
      </c>
      <c r="B12" s="471" t="s">
        <v>4622</v>
      </c>
      <c r="C12" s="469" t="s">
        <v>4623</v>
      </c>
      <c r="D12" s="344">
        <v>4</v>
      </c>
      <c r="E12" s="344">
        <v>4</v>
      </c>
      <c r="F12" s="344">
        <v>4</v>
      </c>
      <c r="G12" s="344">
        <v>4</v>
      </c>
    </row>
    <row r="13" spans="1:7" ht="21.95" customHeight="1">
      <c r="A13" s="470">
        <v>433</v>
      </c>
      <c r="B13" s="471" t="s">
        <v>4624</v>
      </c>
      <c r="C13" s="469" t="s">
        <v>4623</v>
      </c>
      <c r="D13" s="344">
        <v>11</v>
      </c>
      <c r="E13" s="344">
        <v>11</v>
      </c>
      <c r="F13" s="344">
        <v>11</v>
      </c>
      <c r="G13" s="344">
        <v>11</v>
      </c>
    </row>
    <row r="14" spans="1:7" ht="21.95" customHeight="1">
      <c r="A14" s="472">
        <v>814</v>
      </c>
      <c r="B14" s="473" t="s">
        <v>4601</v>
      </c>
      <c r="C14" s="469" t="s">
        <v>4623</v>
      </c>
      <c r="D14" s="344">
        <v>173</v>
      </c>
      <c r="E14" s="344">
        <v>173</v>
      </c>
      <c r="F14" s="344">
        <v>173</v>
      </c>
      <c r="G14" s="344">
        <v>173</v>
      </c>
    </row>
    <row r="15" spans="1:7" ht="21.95" customHeight="1">
      <c r="A15" s="464">
        <v>810</v>
      </c>
      <c r="B15" s="473" t="s">
        <v>4614</v>
      </c>
      <c r="C15" s="469" t="s">
        <v>4623</v>
      </c>
      <c r="D15" s="344">
        <v>94</v>
      </c>
      <c r="E15" s="344">
        <v>94</v>
      </c>
      <c r="F15" s="344">
        <v>94</v>
      </c>
      <c r="G15" s="344">
        <v>94</v>
      </c>
    </row>
    <row r="16" spans="1:7" ht="24.75" customHeight="1">
      <c r="A16" s="472">
        <v>804</v>
      </c>
      <c r="B16" s="894" t="s">
        <v>4625</v>
      </c>
      <c r="C16" s="469">
        <v>16</v>
      </c>
      <c r="D16" s="344">
        <v>5944</v>
      </c>
      <c r="E16" s="344">
        <v>5944</v>
      </c>
      <c r="F16" s="344">
        <v>5944</v>
      </c>
      <c r="G16" s="344">
        <v>5944</v>
      </c>
    </row>
    <row r="17" spans="1:7" ht="21.95" customHeight="1">
      <c r="A17" s="467">
        <v>801</v>
      </c>
      <c r="B17" s="473" t="s">
        <v>4626</v>
      </c>
      <c r="C17" s="469" t="s">
        <v>4620</v>
      </c>
      <c r="D17" s="344">
        <v>243</v>
      </c>
      <c r="E17" s="344">
        <v>243</v>
      </c>
      <c r="F17" s="344">
        <v>243</v>
      </c>
      <c r="G17" s="344">
        <v>243</v>
      </c>
    </row>
    <row r="18" spans="1:7" ht="21.75" customHeight="1">
      <c r="A18" s="467">
        <v>811</v>
      </c>
      <c r="B18" s="474" t="s">
        <v>4627</v>
      </c>
      <c r="C18" s="469" t="s">
        <v>4623</v>
      </c>
      <c r="D18" s="344">
        <v>1</v>
      </c>
      <c r="E18" s="344">
        <v>1</v>
      </c>
      <c r="F18" s="344">
        <v>1</v>
      </c>
      <c r="G18" s="344">
        <v>1</v>
      </c>
    </row>
    <row r="19" spans="1:7" ht="18.75" customHeight="1">
      <c r="A19" s="467">
        <v>808</v>
      </c>
      <c r="B19" s="471" t="s">
        <v>4628</v>
      </c>
      <c r="C19" s="469" t="s">
        <v>4623</v>
      </c>
      <c r="D19" s="344">
        <v>24</v>
      </c>
      <c r="E19" s="344">
        <v>24</v>
      </c>
      <c r="F19" s="344">
        <v>24</v>
      </c>
      <c r="G19" s="344">
        <v>24</v>
      </c>
    </row>
    <row r="20" spans="1:7" ht="20.25" customHeight="1">
      <c r="A20" s="475">
        <v>818</v>
      </c>
      <c r="B20" s="471" t="s">
        <v>4629</v>
      </c>
      <c r="C20" s="469" t="s">
        <v>4623</v>
      </c>
      <c r="D20" s="344">
        <v>0</v>
      </c>
      <c r="E20" s="344">
        <v>0</v>
      </c>
      <c r="F20" s="344">
        <v>0</v>
      </c>
      <c r="G20" s="344">
        <v>0</v>
      </c>
    </row>
    <row r="21" spans="1:7" ht="15.75" customHeight="1" thickBot="1">
      <c r="A21" s="464">
        <v>805</v>
      </c>
      <c r="B21" s="465" t="s">
        <v>4630</v>
      </c>
      <c r="C21" s="476" t="s">
        <v>4623</v>
      </c>
      <c r="D21" s="477">
        <v>0</v>
      </c>
      <c r="E21" s="477">
        <v>0</v>
      </c>
      <c r="F21" s="477">
        <v>0</v>
      </c>
      <c r="G21" s="477">
        <v>0</v>
      </c>
    </row>
    <row r="22" spans="1:7" ht="19.5" customHeight="1" thickTop="1">
      <c r="A22" s="478" t="s">
        <v>73</v>
      </c>
      <c r="B22" s="479"/>
      <c r="C22" s="235">
        <v>21</v>
      </c>
      <c r="D22" s="235">
        <f>SUM(D8:D21)</f>
        <v>7951</v>
      </c>
      <c r="E22" s="235">
        <f>SUM(E8:E21)</f>
        <v>7951</v>
      </c>
      <c r="F22" s="480">
        <f>SUM(F8:F21)</f>
        <v>7951</v>
      </c>
      <c r="G22" s="480">
        <f>SUM(G8:G21)</f>
        <v>7951</v>
      </c>
    </row>
    <row r="24" spans="1:7">
      <c r="A24" s="1"/>
      <c r="B24" s="1"/>
      <c r="C24" s="1"/>
    </row>
    <row r="25" spans="1:7">
      <c r="A25" s="1"/>
      <c r="B25" s="1"/>
      <c r="C25" s="1"/>
    </row>
    <row r="26" spans="1:7">
      <c r="A26" s="1"/>
      <c r="B26" s="1"/>
      <c r="C26" s="1"/>
    </row>
  </sheetData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zoomScaleSheetLayoutView="100" workbookViewId="0">
      <selection activeCell="H13" sqref="H13"/>
    </sheetView>
  </sheetViews>
  <sheetFormatPr defaultRowHeight="12.75"/>
  <cols>
    <col min="1" max="1" width="22.28515625" style="6" customWidth="1"/>
    <col min="2" max="2" width="8.42578125" style="6" customWidth="1"/>
    <col min="3" max="3" width="11.42578125" style="6" customWidth="1"/>
    <col min="4" max="4" width="16.28515625" style="6" customWidth="1"/>
    <col min="5" max="5" width="15" style="6" customWidth="1"/>
    <col min="6" max="6" width="15.42578125" style="6" customWidth="1"/>
    <col min="7" max="16384" width="9.140625" style="6"/>
  </cols>
  <sheetData>
    <row r="1" spans="1:6" ht="15">
      <c r="A1" s="371"/>
      <c r="B1" s="372" t="s">
        <v>156</v>
      </c>
      <c r="C1" s="225" t="s">
        <v>4583</v>
      </c>
      <c r="D1" s="373"/>
      <c r="E1" s="373"/>
      <c r="F1" s="439"/>
    </row>
    <row r="2" spans="1:6">
      <c r="A2" s="371"/>
      <c r="B2" s="372" t="s">
        <v>157</v>
      </c>
      <c r="C2" s="1340">
        <v>6113079</v>
      </c>
      <c r="D2" s="1341"/>
      <c r="E2" s="373"/>
      <c r="F2" s="439"/>
    </row>
    <row r="3" spans="1:6">
      <c r="A3" s="371"/>
      <c r="B3" s="372"/>
      <c r="C3" s="375" t="s">
        <v>1789</v>
      </c>
      <c r="D3" s="373"/>
      <c r="E3" s="373"/>
      <c r="F3" s="439"/>
    </row>
    <row r="4" spans="1:6" ht="14.25">
      <c r="A4" s="371"/>
      <c r="B4" s="372" t="s">
        <v>4584</v>
      </c>
      <c r="C4" s="377" t="s">
        <v>195</v>
      </c>
      <c r="D4" s="377"/>
      <c r="E4" s="441"/>
      <c r="F4" s="441"/>
    </row>
    <row r="6" spans="1:6" ht="27.75" customHeight="1">
      <c r="A6" s="1336" t="s">
        <v>192</v>
      </c>
      <c r="B6" s="1337"/>
      <c r="C6" s="1336" t="s">
        <v>193</v>
      </c>
      <c r="D6" s="1338"/>
      <c r="E6" s="1339" t="s">
        <v>194</v>
      </c>
      <c r="F6" s="1339"/>
    </row>
    <row r="7" spans="1:6" s="2" customFormat="1" ht="34.5" customHeight="1" thickBot="1">
      <c r="A7" s="481" t="s">
        <v>190</v>
      </c>
      <c r="B7" s="482" t="s">
        <v>191</v>
      </c>
      <c r="C7" s="463" t="s">
        <v>4631</v>
      </c>
      <c r="D7" s="463" t="s">
        <v>4632</v>
      </c>
      <c r="E7" s="483" t="s">
        <v>4631</v>
      </c>
      <c r="F7" s="463" t="s">
        <v>4632</v>
      </c>
    </row>
    <row r="8" spans="1:6" s="2" customFormat="1" ht="48" customHeight="1" thickTop="1">
      <c r="A8" s="484" t="s">
        <v>2</v>
      </c>
      <c r="B8" s="485">
        <f>+B9+B10+B11+B12</f>
        <v>23</v>
      </c>
      <c r="C8" s="485">
        <f>+C9+C10+C11+C12</f>
        <v>465</v>
      </c>
      <c r="D8" s="485">
        <f>+D9+D10+D11+D12</f>
        <v>465</v>
      </c>
      <c r="E8" s="486">
        <f>+E9+E10+E11+E12</f>
        <v>1841</v>
      </c>
      <c r="F8" s="486">
        <f>+F9+F10+F11+F12</f>
        <v>1841</v>
      </c>
    </row>
    <row r="9" spans="1:6" s="2" customFormat="1" ht="35.25" customHeight="1">
      <c r="A9" s="487" t="s">
        <v>77</v>
      </c>
      <c r="B9" s="488">
        <v>3</v>
      </c>
      <c r="C9" s="489">
        <v>42</v>
      </c>
      <c r="D9" s="489">
        <v>42</v>
      </c>
      <c r="E9" s="490">
        <v>69</v>
      </c>
      <c r="F9" s="490">
        <v>69</v>
      </c>
    </row>
    <row r="10" spans="1:6" s="2" customFormat="1" ht="34.5" customHeight="1">
      <c r="A10" s="487" t="s">
        <v>78</v>
      </c>
      <c r="B10" s="488">
        <v>0</v>
      </c>
      <c r="C10" s="489">
        <v>0</v>
      </c>
      <c r="D10" s="489">
        <v>0</v>
      </c>
      <c r="E10" s="490">
        <v>0</v>
      </c>
      <c r="F10" s="490">
        <v>0</v>
      </c>
    </row>
    <row r="11" spans="1:6" s="2" customFormat="1" ht="26.25" customHeight="1">
      <c r="A11" s="487" t="s">
        <v>79</v>
      </c>
      <c r="B11" s="491">
        <v>20</v>
      </c>
      <c r="C11" s="489">
        <v>423</v>
      </c>
      <c r="D11" s="489">
        <v>423</v>
      </c>
      <c r="E11" s="490">
        <v>1772</v>
      </c>
      <c r="F11" s="490">
        <v>1772</v>
      </c>
    </row>
    <row r="12" spans="1:6" s="2" customFormat="1" ht="42" customHeight="1">
      <c r="A12" s="492" t="s">
        <v>80</v>
      </c>
      <c r="B12" s="489">
        <v>0</v>
      </c>
      <c r="C12" s="493">
        <v>0</v>
      </c>
      <c r="D12" s="493">
        <v>0</v>
      </c>
      <c r="E12" s="494">
        <v>0</v>
      </c>
      <c r="F12" s="494">
        <v>0</v>
      </c>
    </row>
  </sheetData>
  <mergeCells count="4">
    <mergeCell ref="A6:B6"/>
    <mergeCell ref="C6:D6"/>
    <mergeCell ref="E6:F6"/>
    <mergeCell ref="C2:D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353"/>
  <sheetViews>
    <sheetView topLeftCell="A2688" zoomScaleSheetLayoutView="100" workbookViewId="0">
      <selection activeCell="J3352" sqref="A1:J3352"/>
    </sheetView>
  </sheetViews>
  <sheetFormatPr defaultRowHeight="12.75"/>
  <cols>
    <col min="1" max="1" width="36.42578125" style="158" customWidth="1"/>
    <col min="2" max="2" width="35" style="158" customWidth="1"/>
    <col min="3" max="3" width="10.5703125" style="189" customWidth="1"/>
    <col min="4" max="4" width="35.28515625" style="158" customWidth="1"/>
    <col min="5" max="6" width="10" style="158" customWidth="1"/>
    <col min="7" max="7" width="10.140625" style="158" customWidth="1"/>
    <col min="8" max="8" width="10.5703125" style="158" customWidth="1"/>
    <col min="9" max="9" width="10.140625" style="158" customWidth="1"/>
    <col min="10" max="10" width="11" style="158" customWidth="1"/>
    <col min="11" max="11" width="28.7109375" style="158" customWidth="1"/>
    <col min="12" max="16384" width="9.140625" style="158"/>
  </cols>
  <sheetData>
    <row r="1" spans="1:11">
      <c r="A1" s="166"/>
      <c r="B1" s="167" t="s">
        <v>156</v>
      </c>
      <c r="C1" s="193" t="str">
        <f>Kadar.ode.!C1</f>
        <v>Opšta bolnica "Stefan Visoki"  Smederevska Palanka</v>
      </c>
      <c r="D1" s="162"/>
      <c r="E1" s="162"/>
      <c r="F1" s="162"/>
      <c r="G1" s="164"/>
    </row>
    <row r="2" spans="1:11">
      <c r="A2" s="166"/>
      <c r="B2" s="167" t="s">
        <v>157</v>
      </c>
      <c r="C2" s="193">
        <f>Kadar.ode.!C2</f>
        <v>6113079</v>
      </c>
      <c r="D2" s="162"/>
      <c r="E2" s="162"/>
      <c r="F2" s="162"/>
      <c r="G2" s="164"/>
    </row>
    <row r="3" spans="1:11">
      <c r="A3" s="166"/>
      <c r="B3" s="167"/>
      <c r="C3" s="193"/>
      <c r="D3" s="162"/>
      <c r="E3" s="162"/>
      <c r="F3" s="162"/>
      <c r="G3" s="209"/>
    </row>
    <row r="4" spans="1:11" s="6" customFormat="1" ht="14.25">
      <c r="A4" s="166"/>
      <c r="B4" s="167" t="s">
        <v>1764</v>
      </c>
      <c r="C4" s="161" t="s">
        <v>1709</v>
      </c>
      <c r="D4" s="163"/>
      <c r="E4" s="163"/>
      <c r="F4" s="165"/>
    </row>
    <row r="5" spans="1:11">
      <c r="C5" s="185"/>
      <c r="D5" s="177"/>
      <c r="E5" s="180"/>
      <c r="F5" s="180"/>
      <c r="G5" s="180"/>
      <c r="H5" s="180"/>
      <c r="I5" s="180"/>
    </row>
    <row r="6" spans="1:11" ht="51">
      <c r="A6" s="182" t="s">
        <v>196</v>
      </c>
      <c r="B6" s="174" t="s">
        <v>1744</v>
      </c>
      <c r="C6" s="186" t="s">
        <v>40</v>
      </c>
      <c r="D6" s="173" t="s">
        <v>198</v>
      </c>
      <c r="E6" s="176" t="s">
        <v>1750</v>
      </c>
      <c r="F6" s="176" t="s">
        <v>1751</v>
      </c>
      <c r="G6" s="176" t="s">
        <v>1752</v>
      </c>
      <c r="H6" s="176" t="s">
        <v>1753</v>
      </c>
      <c r="I6" s="175" t="s">
        <v>1754</v>
      </c>
      <c r="J6" s="175" t="s">
        <v>1755</v>
      </c>
      <c r="K6" s="208" t="s">
        <v>1746</v>
      </c>
    </row>
    <row r="7" spans="1:11">
      <c r="A7" s="178"/>
      <c r="C7" s="187"/>
      <c r="D7" s="181"/>
      <c r="E7" s="183"/>
      <c r="F7" s="183"/>
      <c r="G7" s="183"/>
      <c r="H7" s="183"/>
      <c r="I7" s="183"/>
      <c r="J7" s="183"/>
    </row>
    <row r="8" spans="1:11" ht="15" thickBot="1">
      <c r="A8" s="895" t="s">
        <v>5594</v>
      </c>
      <c r="B8" s="229" t="s">
        <v>1710</v>
      </c>
      <c r="C8" s="230"/>
      <c r="D8" s="229"/>
      <c r="E8" s="229"/>
      <c r="F8" s="229"/>
      <c r="G8" s="229"/>
      <c r="H8" s="229"/>
      <c r="I8" s="229"/>
      <c r="J8" s="229"/>
    </row>
    <row r="9" spans="1:11" s="78" customFormat="1" ht="21.75" customHeight="1" thickBot="1">
      <c r="A9" s="194" t="s">
        <v>5595</v>
      </c>
      <c r="B9" s="194" t="s">
        <v>200</v>
      </c>
      <c r="C9" s="196"/>
      <c r="E9" s="1243">
        <f t="shared" ref="E9:J9" si="0">SUM(E10:E11)</f>
        <v>115</v>
      </c>
      <c r="F9" s="1246">
        <f t="shared" si="0"/>
        <v>115</v>
      </c>
      <c r="G9" s="1243">
        <f t="shared" si="0"/>
        <v>0</v>
      </c>
      <c r="H9" s="1243">
        <f t="shared" si="0"/>
        <v>0</v>
      </c>
      <c r="I9" s="1243">
        <f t="shared" si="0"/>
        <v>115</v>
      </c>
      <c r="J9" s="1244">
        <f t="shared" si="0"/>
        <v>115</v>
      </c>
    </row>
    <row r="10" spans="1:11">
      <c r="C10" s="233" t="s">
        <v>1790</v>
      </c>
      <c r="D10" s="234" t="s">
        <v>1791</v>
      </c>
      <c r="E10" s="1280">
        <v>9</v>
      </c>
      <c r="F10" s="1280">
        <v>9</v>
      </c>
      <c r="G10" s="300"/>
      <c r="H10" s="300"/>
      <c r="I10" s="235">
        <f>E10+G10</f>
        <v>9</v>
      </c>
      <c r="J10" s="235">
        <f>F10+H10</f>
        <v>9</v>
      </c>
    </row>
    <row r="11" spans="1:11">
      <c r="C11" s="236" t="s">
        <v>1792</v>
      </c>
      <c r="D11" s="234" t="s">
        <v>1793</v>
      </c>
      <c r="E11" s="237">
        <v>106</v>
      </c>
      <c r="F11" s="237">
        <v>106</v>
      </c>
      <c r="G11" s="238"/>
      <c r="H11" s="238"/>
      <c r="I11" s="239">
        <f>E11+G11</f>
        <v>106</v>
      </c>
      <c r="J11" s="239">
        <f>F11+H11</f>
        <v>106</v>
      </c>
    </row>
    <row r="13" spans="1:11" s="78" customFormat="1" ht="15" thickBot="1">
      <c r="B13" s="229" t="s">
        <v>1709</v>
      </c>
      <c r="C13" s="230"/>
      <c r="D13" s="229"/>
      <c r="E13" s="229"/>
      <c r="F13" s="229"/>
      <c r="G13" s="229"/>
      <c r="H13" s="229"/>
      <c r="I13" s="229"/>
      <c r="J13" s="229"/>
    </row>
    <row r="14" spans="1:11" s="78" customFormat="1" ht="27" customHeight="1" thickBot="1">
      <c r="B14" s="194" t="s">
        <v>199</v>
      </c>
      <c r="C14" s="195"/>
      <c r="E14" s="1199">
        <f>SUM(E15:E16)</f>
        <v>0</v>
      </c>
      <c r="F14" s="1199">
        <f t="shared" ref="F14:J14" si="1">SUM(F15,F16)</f>
        <v>0</v>
      </c>
      <c r="G14" s="1199">
        <f t="shared" si="1"/>
        <v>6886</v>
      </c>
      <c r="H14" s="1199">
        <f t="shared" si="1"/>
        <v>7601</v>
      </c>
      <c r="I14" s="1199">
        <f t="shared" si="1"/>
        <v>6886</v>
      </c>
      <c r="J14" s="1200">
        <f t="shared" si="1"/>
        <v>7601</v>
      </c>
    </row>
    <row r="15" spans="1:11" s="78" customFormat="1" ht="15.75" thickBot="1">
      <c r="B15" s="194" t="s">
        <v>197</v>
      </c>
      <c r="C15" s="195"/>
      <c r="E15" s="1222">
        <v>0</v>
      </c>
      <c r="F15" s="1222">
        <v>0</v>
      </c>
      <c r="G15" s="1222">
        <v>0</v>
      </c>
      <c r="H15" s="1222">
        <v>0</v>
      </c>
      <c r="I15" s="1222">
        <v>0</v>
      </c>
      <c r="J15" s="1221">
        <v>0</v>
      </c>
    </row>
    <row r="16" spans="1:11" ht="15" thickBot="1">
      <c r="A16" s="78"/>
      <c r="B16" s="199" t="s">
        <v>1708</v>
      </c>
      <c r="C16" s="197"/>
      <c r="D16" s="78"/>
      <c r="E16" s="1198">
        <f t="shared" ref="E16:J16" si="2">SUM(E17:E33)</f>
        <v>0</v>
      </c>
      <c r="F16" s="1198">
        <f t="shared" si="2"/>
        <v>0</v>
      </c>
      <c r="G16" s="1198">
        <f t="shared" si="2"/>
        <v>6886</v>
      </c>
      <c r="H16" s="1198">
        <f t="shared" si="2"/>
        <v>7601</v>
      </c>
      <c r="I16" s="1198">
        <f t="shared" si="2"/>
        <v>6886</v>
      </c>
      <c r="J16" s="1197">
        <f t="shared" si="2"/>
        <v>7601</v>
      </c>
    </row>
    <row r="17" spans="1:11" ht="25.5">
      <c r="A17" s="78"/>
      <c r="B17" s="199"/>
      <c r="C17" s="240" t="s">
        <v>1797</v>
      </c>
      <c r="D17" s="241" t="s">
        <v>1798</v>
      </c>
      <c r="E17" s="252"/>
      <c r="F17" s="252"/>
      <c r="G17" s="1281">
        <v>70</v>
      </c>
      <c r="H17" s="1282">
        <v>70</v>
      </c>
      <c r="I17" s="235">
        <f t="shared" ref="I17:I33" si="3">E17+G17</f>
        <v>70</v>
      </c>
      <c r="J17" s="235">
        <f t="shared" ref="J17:J33" si="4">F17+H17</f>
        <v>70</v>
      </c>
    </row>
    <row r="18" spans="1:11" ht="38.25">
      <c r="A18" s="78"/>
      <c r="B18" s="199"/>
      <c r="C18" s="240" t="s">
        <v>1799</v>
      </c>
      <c r="D18" s="241" t="s">
        <v>1800</v>
      </c>
      <c r="E18" s="242"/>
      <c r="F18" s="242"/>
      <c r="G18" s="238">
        <v>6271</v>
      </c>
      <c r="H18" s="237">
        <v>6900</v>
      </c>
      <c r="I18" s="239">
        <f t="shared" si="3"/>
        <v>6271</v>
      </c>
      <c r="J18" s="239">
        <f t="shared" si="4"/>
        <v>6900</v>
      </c>
    </row>
    <row r="19" spans="1:11" s="78" customFormat="1" ht="26.25">
      <c r="B19" s="199"/>
      <c r="C19" s="243" t="s">
        <v>1803</v>
      </c>
      <c r="D19" s="241" t="s">
        <v>1814</v>
      </c>
      <c r="E19" s="238"/>
      <c r="F19" s="238"/>
      <c r="G19" s="238">
        <v>54</v>
      </c>
      <c r="H19" s="237">
        <v>54</v>
      </c>
      <c r="I19" s="239">
        <f t="shared" si="3"/>
        <v>54</v>
      </c>
      <c r="J19" s="239">
        <f t="shared" si="4"/>
        <v>54</v>
      </c>
      <c r="K19" s="184" t="s">
        <v>121</v>
      </c>
    </row>
    <row r="20" spans="1:11" ht="25.5">
      <c r="A20" s="78"/>
      <c r="B20" s="199"/>
      <c r="C20" s="240" t="s">
        <v>1807</v>
      </c>
      <c r="D20" s="244" t="s">
        <v>1808</v>
      </c>
      <c r="E20" s="242"/>
      <c r="F20" s="242"/>
      <c r="G20" s="238">
        <v>36</v>
      </c>
      <c r="H20" s="237">
        <v>36</v>
      </c>
      <c r="I20" s="239">
        <f t="shared" si="3"/>
        <v>36</v>
      </c>
      <c r="J20" s="239">
        <f t="shared" si="4"/>
        <v>36</v>
      </c>
    </row>
    <row r="21" spans="1:11">
      <c r="A21" s="78"/>
      <c r="B21" s="199"/>
      <c r="C21" s="245" t="s">
        <v>1815</v>
      </c>
      <c r="D21" s="244" t="s">
        <v>1816</v>
      </c>
      <c r="E21" s="242"/>
      <c r="F21" s="242"/>
      <c r="G21" s="238">
        <v>1</v>
      </c>
      <c r="H21" s="237">
        <v>1</v>
      </c>
      <c r="I21" s="239">
        <f t="shared" si="3"/>
        <v>1</v>
      </c>
      <c r="J21" s="239">
        <f t="shared" si="4"/>
        <v>1</v>
      </c>
    </row>
    <row r="22" spans="1:11" ht="25.5">
      <c r="A22" s="78"/>
      <c r="B22" s="199"/>
      <c r="C22" s="233" t="s">
        <v>1804</v>
      </c>
      <c r="D22" s="246" t="s">
        <v>1817</v>
      </c>
      <c r="E22" s="242"/>
      <c r="F22" s="242"/>
      <c r="G22" s="238"/>
      <c r="H22" s="237"/>
      <c r="I22" s="239">
        <f t="shared" si="3"/>
        <v>0</v>
      </c>
      <c r="J22" s="239">
        <f t="shared" si="4"/>
        <v>0</v>
      </c>
    </row>
    <row r="23" spans="1:11" ht="25.5">
      <c r="A23" s="78"/>
      <c r="B23" s="199"/>
      <c r="C23" s="247" t="s">
        <v>1818</v>
      </c>
      <c r="D23" s="248" t="s">
        <v>1819</v>
      </c>
      <c r="E23" s="249"/>
      <c r="F23" s="249"/>
      <c r="G23" s="238"/>
      <c r="H23" s="237"/>
      <c r="I23" s="239">
        <f t="shared" si="3"/>
        <v>0</v>
      </c>
      <c r="J23" s="239">
        <f t="shared" si="4"/>
        <v>0</v>
      </c>
    </row>
    <row r="24" spans="1:11" ht="25.5">
      <c r="A24" s="78"/>
      <c r="B24" s="199"/>
      <c r="C24" s="240" t="s">
        <v>1795</v>
      </c>
      <c r="D24" s="241" t="s">
        <v>1796</v>
      </c>
      <c r="E24" s="238"/>
      <c r="F24" s="238"/>
      <c r="G24" s="238">
        <v>3</v>
      </c>
      <c r="H24" s="237">
        <v>3</v>
      </c>
      <c r="I24" s="239">
        <f t="shared" si="3"/>
        <v>3</v>
      </c>
      <c r="J24" s="239">
        <f t="shared" si="4"/>
        <v>3</v>
      </c>
    </row>
    <row r="25" spans="1:11" ht="25.5">
      <c r="A25" s="78"/>
      <c r="B25" s="199"/>
      <c r="C25" s="250" t="s">
        <v>1806</v>
      </c>
      <c r="D25" s="251" t="s">
        <v>1814</v>
      </c>
      <c r="E25" s="252"/>
      <c r="F25" s="252"/>
      <c r="G25" s="238">
        <v>116</v>
      </c>
      <c r="H25" s="237">
        <v>116</v>
      </c>
      <c r="I25" s="239">
        <f t="shared" si="3"/>
        <v>116</v>
      </c>
      <c r="J25" s="239">
        <f t="shared" si="4"/>
        <v>116</v>
      </c>
    </row>
    <row r="26" spans="1:11">
      <c r="A26" s="78"/>
      <c r="B26" s="199"/>
      <c r="C26" s="253" t="s">
        <v>1809</v>
      </c>
      <c r="D26" s="254" t="s">
        <v>1810</v>
      </c>
      <c r="E26" s="242"/>
      <c r="F26" s="242"/>
      <c r="G26" s="238">
        <v>15</v>
      </c>
      <c r="H26" s="237">
        <v>15</v>
      </c>
      <c r="I26" s="239">
        <f t="shared" si="3"/>
        <v>15</v>
      </c>
      <c r="J26" s="239">
        <f t="shared" si="4"/>
        <v>15</v>
      </c>
    </row>
    <row r="27" spans="1:11" ht="25.5">
      <c r="A27" s="78"/>
      <c r="B27" s="199"/>
      <c r="C27" s="250" t="s">
        <v>1802</v>
      </c>
      <c r="D27" s="251" t="s">
        <v>1820</v>
      </c>
      <c r="E27" s="252"/>
      <c r="F27" s="252"/>
      <c r="G27" s="238"/>
      <c r="H27" s="237"/>
      <c r="I27" s="239">
        <f t="shared" si="3"/>
        <v>0</v>
      </c>
      <c r="J27" s="239">
        <f t="shared" si="4"/>
        <v>0</v>
      </c>
    </row>
    <row r="28" spans="1:11">
      <c r="A28" s="78"/>
      <c r="B28" s="199"/>
      <c r="C28" s="253" t="s">
        <v>1794</v>
      </c>
      <c r="D28" s="254" t="s">
        <v>1821</v>
      </c>
      <c r="E28" s="242"/>
      <c r="F28" s="242"/>
      <c r="G28" s="238"/>
      <c r="H28" s="237"/>
      <c r="I28" s="239">
        <f t="shared" si="3"/>
        <v>0</v>
      </c>
      <c r="J28" s="239">
        <f t="shared" si="4"/>
        <v>0</v>
      </c>
    </row>
    <row r="29" spans="1:11" ht="25.5">
      <c r="A29" s="78"/>
      <c r="B29" s="199"/>
      <c r="C29" s="253" t="s">
        <v>1822</v>
      </c>
      <c r="D29" s="254" t="s">
        <v>1823</v>
      </c>
      <c r="E29" s="242"/>
      <c r="F29" s="242"/>
      <c r="G29" s="238">
        <v>85</v>
      </c>
      <c r="H29" s="237">
        <v>85</v>
      </c>
      <c r="I29" s="239">
        <f t="shared" si="3"/>
        <v>85</v>
      </c>
      <c r="J29" s="239">
        <f t="shared" si="4"/>
        <v>85</v>
      </c>
    </row>
    <row r="30" spans="1:11" ht="25.5">
      <c r="A30" s="78"/>
      <c r="B30" s="199"/>
      <c r="C30" s="253" t="s">
        <v>1824</v>
      </c>
      <c r="D30" s="254" t="s">
        <v>1825</v>
      </c>
      <c r="E30" s="242"/>
      <c r="F30" s="242"/>
      <c r="G30" s="238">
        <v>157</v>
      </c>
      <c r="H30" s="237">
        <v>157</v>
      </c>
      <c r="I30" s="239">
        <f t="shared" si="3"/>
        <v>157</v>
      </c>
      <c r="J30" s="239">
        <f t="shared" si="4"/>
        <v>157</v>
      </c>
    </row>
    <row r="31" spans="1:11" s="78" customFormat="1" ht="25.5">
      <c r="B31" s="199"/>
      <c r="C31" s="253" t="s">
        <v>1826</v>
      </c>
      <c r="D31" s="254" t="s">
        <v>1827</v>
      </c>
      <c r="E31" s="242"/>
      <c r="F31" s="242"/>
      <c r="G31" s="238">
        <v>4</v>
      </c>
      <c r="H31" s="237">
        <v>4</v>
      </c>
      <c r="I31" s="239">
        <f t="shared" si="3"/>
        <v>4</v>
      </c>
      <c r="J31" s="239">
        <f t="shared" si="4"/>
        <v>4</v>
      </c>
      <c r="K31" s="184" t="s">
        <v>282</v>
      </c>
    </row>
    <row r="32" spans="1:11" ht="25.5">
      <c r="A32" s="78"/>
      <c r="B32" s="199"/>
      <c r="C32" s="253" t="s">
        <v>1805</v>
      </c>
      <c r="D32" s="254" t="s">
        <v>1828</v>
      </c>
      <c r="E32" s="242"/>
      <c r="F32" s="242"/>
      <c r="G32" s="238">
        <v>23</v>
      </c>
      <c r="H32" s="237">
        <v>0</v>
      </c>
      <c r="I32" s="239">
        <f t="shared" si="3"/>
        <v>23</v>
      </c>
      <c r="J32" s="239">
        <f t="shared" si="4"/>
        <v>0</v>
      </c>
    </row>
    <row r="33" spans="1:11" ht="25.5">
      <c r="A33" s="78"/>
      <c r="B33" s="199"/>
      <c r="C33" s="253" t="s">
        <v>1801</v>
      </c>
      <c r="D33" s="254" t="s">
        <v>1829</v>
      </c>
      <c r="E33" s="242"/>
      <c r="F33" s="242"/>
      <c r="G33" s="238">
        <v>51</v>
      </c>
      <c r="H33" s="237">
        <v>160</v>
      </c>
      <c r="I33" s="239">
        <f t="shared" si="3"/>
        <v>51</v>
      </c>
      <c r="J33" s="239">
        <f t="shared" si="4"/>
        <v>160</v>
      </c>
    </row>
    <row r="34" spans="1:11" s="78" customFormat="1">
      <c r="B34" s="78" t="s">
        <v>206</v>
      </c>
      <c r="C34" s="202"/>
      <c r="D34" s="201"/>
      <c r="E34" s="1119">
        <v>16</v>
      </c>
      <c r="F34" s="201"/>
      <c r="G34" s="201"/>
      <c r="H34" s="201"/>
      <c r="I34" s="201"/>
      <c r="J34" s="201"/>
      <c r="K34" s="201"/>
    </row>
    <row r="35" spans="1:11" s="78" customFormat="1">
      <c r="B35" s="203" t="s">
        <v>1742</v>
      </c>
      <c r="C35" s="191"/>
      <c r="D35" s="204"/>
      <c r="E35" s="1120">
        <v>2</v>
      </c>
      <c r="F35" s="205"/>
      <c r="G35" s="205"/>
      <c r="H35" s="205"/>
      <c r="I35" s="205"/>
      <c r="J35" s="205"/>
    </row>
    <row r="36" spans="1:11" s="78" customFormat="1">
      <c r="B36" s="203" t="s">
        <v>5731</v>
      </c>
      <c r="C36" s="191"/>
      <c r="D36" s="204"/>
      <c r="E36" s="1120">
        <v>2</v>
      </c>
      <c r="F36" s="205"/>
      <c r="G36" s="205"/>
      <c r="H36" s="205"/>
      <c r="I36" s="205"/>
      <c r="J36" s="205"/>
    </row>
    <row r="37" spans="1:11" s="78" customFormat="1">
      <c r="B37" s="203" t="s">
        <v>1743</v>
      </c>
      <c r="C37" s="191"/>
      <c r="D37" s="204"/>
      <c r="E37" s="1120">
        <v>40</v>
      </c>
      <c r="F37" s="205"/>
      <c r="G37" s="205"/>
      <c r="H37" s="205"/>
      <c r="I37" s="205"/>
      <c r="J37" s="205"/>
    </row>
    <row r="38" spans="1:11" s="78" customFormat="1" ht="19.5" customHeight="1">
      <c r="B38" s="78" t="s">
        <v>143</v>
      </c>
      <c r="C38" s="195"/>
      <c r="D38" s="179"/>
      <c r="E38" s="1283">
        <f>SUM(E39,E40)</f>
        <v>0</v>
      </c>
      <c r="F38" s="1283">
        <f t="shared" ref="F38:J38" si="5">SUM(F39,F40)</f>
        <v>0</v>
      </c>
      <c r="G38" s="1283">
        <f t="shared" si="5"/>
        <v>6283</v>
      </c>
      <c r="H38" s="1283">
        <f t="shared" si="5"/>
        <v>6900</v>
      </c>
      <c r="I38" s="1283">
        <f t="shared" si="5"/>
        <v>6283</v>
      </c>
      <c r="J38" s="1283">
        <f t="shared" si="5"/>
        <v>6900</v>
      </c>
    </row>
    <row r="39" spans="1:11">
      <c r="C39" s="192" t="s">
        <v>144</v>
      </c>
      <c r="D39" s="89" t="s">
        <v>1770</v>
      </c>
      <c r="E39" s="168"/>
      <c r="F39" s="168"/>
      <c r="G39" s="168">
        <v>3788</v>
      </c>
      <c r="H39" s="168">
        <v>3700</v>
      </c>
      <c r="I39" s="160">
        <f>SUM(E39,G39)</f>
        <v>3788</v>
      </c>
      <c r="J39" s="160">
        <f>SUM(F39,H39)</f>
        <v>3700</v>
      </c>
    </row>
    <row r="40" spans="1:11">
      <c r="C40" s="192" t="s">
        <v>147</v>
      </c>
      <c r="D40" s="89" t="s">
        <v>1771</v>
      </c>
      <c r="E40" s="168"/>
      <c r="F40" s="168"/>
      <c r="G40" s="168">
        <v>2495</v>
      </c>
      <c r="H40" s="168">
        <v>3200</v>
      </c>
      <c r="I40" s="160">
        <f>SUM(E40,G40)</f>
        <v>2495</v>
      </c>
      <c r="J40" s="160">
        <f>SUM(F40,H40)</f>
        <v>3200</v>
      </c>
    </row>
    <row r="41" spans="1:11" s="78" customFormat="1">
      <c r="B41" s="200" t="s">
        <v>149</v>
      </c>
      <c r="C41" s="195"/>
      <c r="D41" s="206"/>
    </row>
    <row r="42" spans="1:11" ht="25.5">
      <c r="C42" s="192" t="s">
        <v>150</v>
      </c>
      <c r="D42" s="89" t="s">
        <v>1772</v>
      </c>
      <c r="E42" s="168"/>
      <c r="F42" s="168"/>
      <c r="G42" s="168"/>
      <c r="H42" s="168"/>
      <c r="I42" s="160">
        <f>SUM(E42,G42)</f>
        <v>0</v>
      </c>
      <c r="J42" s="160">
        <f>SUM(F42,H42)</f>
        <v>0</v>
      </c>
    </row>
    <row r="43" spans="1:11" ht="25.5">
      <c r="C43" s="192" t="s">
        <v>151</v>
      </c>
      <c r="D43" s="89" t="s">
        <v>1773</v>
      </c>
      <c r="E43" s="168"/>
      <c r="F43" s="168"/>
      <c r="G43" s="168"/>
      <c r="H43" s="168"/>
      <c r="I43" s="160">
        <f>SUM(E43,G43)</f>
        <v>0</v>
      </c>
      <c r="J43" s="160">
        <f>SUM(F43,H43)</f>
        <v>0</v>
      </c>
    </row>
    <row r="45" spans="1:11" ht="26.25" thickBot="1">
      <c r="A45" s="1115" t="s">
        <v>5563</v>
      </c>
      <c r="B45" s="229" t="s">
        <v>1710</v>
      </c>
      <c r="C45" s="230"/>
      <c r="D45" s="229"/>
      <c r="E45" s="229"/>
      <c r="F45" s="229"/>
      <c r="G45" s="229"/>
      <c r="H45" s="229"/>
      <c r="I45" s="229"/>
      <c r="J45" s="229"/>
    </row>
    <row r="46" spans="1:11" ht="23.25" customHeight="1" thickBot="1">
      <c r="A46" s="194" t="s">
        <v>5596</v>
      </c>
      <c r="B46" s="194" t="s">
        <v>200</v>
      </c>
      <c r="C46" s="196"/>
      <c r="D46" s="78"/>
      <c r="E46" s="1243">
        <f t="shared" ref="E46:J46" si="6">SUM(E47:E50)</f>
        <v>6895</v>
      </c>
      <c r="F46" s="1243">
        <f t="shared" si="6"/>
        <v>6895</v>
      </c>
      <c r="G46" s="1246">
        <f t="shared" si="6"/>
        <v>0</v>
      </c>
      <c r="H46" s="1243">
        <f t="shared" si="6"/>
        <v>0</v>
      </c>
      <c r="I46" s="1243">
        <f t="shared" si="6"/>
        <v>6895</v>
      </c>
      <c r="J46" s="1244">
        <f t="shared" si="6"/>
        <v>6895</v>
      </c>
    </row>
    <row r="47" spans="1:11" ht="13.5" thickTop="1">
      <c r="C47" s="233" t="s">
        <v>1790</v>
      </c>
      <c r="D47" s="255" t="s">
        <v>1791</v>
      </c>
      <c r="E47" s="1284">
        <v>2520</v>
      </c>
      <c r="F47" s="1284">
        <v>2520</v>
      </c>
      <c r="G47" s="300"/>
      <c r="H47" s="300"/>
      <c r="I47" s="1267">
        <f t="shared" ref="I47:J50" si="7">E47+G47</f>
        <v>2520</v>
      </c>
      <c r="J47" s="235">
        <f t="shared" si="7"/>
        <v>2520</v>
      </c>
    </row>
    <row r="48" spans="1:11">
      <c r="C48" s="233" t="s">
        <v>1792</v>
      </c>
      <c r="D48" s="234" t="s">
        <v>1793</v>
      </c>
      <c r="E48" s="237">
        <v>3113</v>
      </c>
      <c r="F48" s="237">
        <v>3113</v>
      </c>
      <c r="G48" s="238"/>
      <c r="H48" s="238"/>
      <c r="I48" s="257">
        <f t="shared" si="7"/>
        <v>3113</v>
      </c>
      <c r="J48" s="239">
        <f t="shared" si="7"/>
        <v>3113</v>
      </c>
    </row>
    <row r="49" spans="2:10" ht="25.5">
      <c r="C49" s="233" t="s">
        <v>1830</v>
      </c>
      <c r="D49" s="234" t="s">
        <v>1831</v>
      </c>
      <c r="E49" s="258">
        <v>631</v>
      </c>
      <c r="F49" s="258">
        <v>631</v>
      </c>
      <c r="G49" s="238"/>
      <c r="H49" s="238"/>
      <c r="I49" s="257">
        <f t="shared" si="7"/>
        <v>631</v>
      </c>
      <c r="J49" s="239">
        <f t="shared" si="7"/>
        <v>631</v>
      </c>
    </row>
    <row r="50" spans="2:10" ht="25.5">
      <c r="C50" s="233" t="s">
        <v>1832</v>
      </c>
      <c r="D50" s="234" t="s">
        <v>1833</v>
      </c>
      <c r="E50" s="258">
        <v>631</v>
      </c>
      <c r="F50" s="258">
        <v>631</v>
      </c>
      <c r="G50" s="238"/>
      <c r="H50" s="238"/>
      <c r="I50" s="257">
        <f t="shared" si="7"/>
        <v>631</v>
      </c>
      <c r="J50" s="257">
        <f t="shared" si="7"/>
        <v>631</v>
      </c>
    </row>
    <row r="52" spans="2:10" ht="15" thickBot="1">
      <c r="B52" s="229" t="s">
        <v>1709</v>
      </c>
      <c r="C52" s="956"/>
      <c r="D52" s="957"/>
      <c r="E52" s="1286"/>
      <c r="F52" s="1286"/>
      <c r="G52" s="1286"/>
      <c r="H52" s="1286"/>
      <c r="I52" s="1286"/>
      <c r="J52" s="1286"/>
    </row>
    <row r="53" spans="2:10" ht="27" customHeight="1" thickBot="1">
      <c r="B53" s="194" t="s">
        <v>199</v>
      </c>
      <c r="C53" s="190"/>
      <c r="D53" s="1285"/>
      <c r="E53" s="1291">
        <f>SUM(E54,E137)</f>
        <v>9131</v>
      </c>
      <c r="F53" s="1292">
        <f t="shared" ref="F53:J53" si="8">SUM(F54,F137)</f>
        <v>9131</v>
      </c>
      <c r="G53" s="1292">
        <f t="shared" si="8"/>
        <v>9237</v>
      </c>
      <c r="H53" s="1292">
        <f t="shared" si="8"/>
        <v>9237</v>
      </c>
      <c r="I53" s="1292">
        <f t="shared" si="8"/>
        <v>18368</v>
      </c>
      <c r="J53" s="1293">
        <f t="shared" si="8"/>
        <v>18368</v>
      </c>
    </row>
    <row r="54" spans="2:10" ht="21" customHeight="1" thickBot="1">
      <c r="B54" s="194" t="s">
        <v>197</v>
      </c>
      <c r="C54" s="190"/>
      <c r="D54" s="1285"/>
      <c r="E54" s="1288">
        <f>SUM(E55:E136)</f>
        <v>0</v>
      </c>
      <c r="F54" s="1289">
        <f t="shared" ref="F54:J54" si="9">SUM(F55:F136)</f>
        <v>0</v>
      </c>
      <c r="G54" s="1289">
        <f t="shared" si="9"/>
        <v>295</v>
      </c>
      <c r="H54" s="1289">
        <f t="shared" si="9"/>
        <v>295</v>
      </c>
      <c r="I54" s="1289">
        <f t="shared" si="9"/>
        <v>295</v>
      </c>
      <c r="J54" s="1290">
        <f t="shared" si="9"/>
        <v>295</v>
      </c>
    </row>
    <row r="55" spans="2:10">
      <c r="B55" s="194"/>
      <c r="C55" s="233" t="s">
        <v>1834</v>
      </c>
      <c r="D55" s="259" t="s">
        <v>1835</v>
      </c>
      <c r="E55" s="300"/>
      <c r="F55" s="300"/>
      <c r="G55" s="300"/>
      <c r="H55" s="300"/>
      <c r="I55" s="1267">
        <f t="shared" ref="I55:J86" si="10">E55+G55</f>
        <v>0</v>
      </c>
      <c r="J55" s="1287">
        <f t="shared" si="10"/>
        <v>0</v>
      </c>
    </row>
    <row r="56" spans="2:10" ht="25.5">
      <c r="B56" s="194"/>
      <c r="C56" s="233" t="s">
        <v>1836</v>
      </c>
      <c r="D56" s="234" t="s">
        <v>1837</v>
      </c>
      <c r="E56" s="238"/>
      <c r="F56" s="238"/>
      <c r="G56" s="261">
        <v>59</v>
      </c>
      <c r="H56" s="261">
        <v>59</v>
      </c>
      <c r="I56" s="257">
        <f t="shared" si="10"/>
        <v>59</v>
      </c>
      <c r="J56" s="260">
        <f t="shared" si="10"/>
        <v>59</v>
      </c>
    </row>
    <row r="57" spans="2:10" ht="25.5">
      <c r="B57" s="194"/>
      <c r="C57" s="233" t="s">
        <v>1838</v>
      </c>
      <c r="D57" s="234" t="s">
        <v>1839</v>
      </c>
      <c r="E57" s="238"/>
      <c r="F57" s="238"/>
      <c r="G57" s="261">
        <v>80</v>
      </c>
      <c r="H57" s="261">
        <v>80</v>
      </c>
      <c r="I57" s="257">
        <f t="shared" si="10"/>
        <v>80</v>
      </c>
      <c r="J57" s="260">
        <f t="shared" si="10"/>
        <v>80</v>
      </c>
    </row>
    <row r="58" spans="2:10">
      <c r="B58" s="194"/>
      <c r="C58" s="233" t="s">
        <v>1840</v>
      </c>
      <c r="D58" s="234" t="s">
        <v>1841</v>
      </c>
      <c r="E58" s="238"/>
      <c r="F58" s="238"/>
      <c r="G58" s="238"/>
      <c r="H58" s="238"/>
      <c r="I58" s="257">
        <f t="shared" si="10"/>
        <v>0</v>
      </c>
      <c r="J58" s="260">
        <f t="shared" si="10"/>
        <v>0</v>
      </c>
    </row>
    <row r="59" spans="2:10">
      <c r="B59" s="194"/>
      <c r="C59" s="233" t="s">
        <v>1842</v>
      </c>
      <c r="D59" s="234" t="s">
        <v>1843</v>
      </c>
      <c r="E59" s="238"/>
      <c r="F59" s="238"/>
      <c r="G59" s="238">
        <v>3</v>
      </c>
      <c r="H59" s="238">
        <v>3</v>
      </c>
      <c r="I59" s="257">
        <f t="shared" si="10"/>
        <v>3</v>
      </c>
      <c r="J59" s="260">
        <f t="shared" si="10"/>
        <v>3</v>
      </c>
    </row>
    <row r="60" spans="2:10" ht="25.5">
      <c r="B60" s="194"/>
      <c r="C60" s="233" t="s">
        <v>1844</v>
      </c>
      <c r="D60" s="234" t="s">
        <v>1845</v>
      </c>
      <c r="E60" s="238"/>
      <c r="F60" s="238"/>
      <c r="G60" s="238"/>
      <c r="H60" s="238"/>
      <c r="I60" s="257">
        <f t="shared" si="10"/>
        <v>0</v>
      </c>
      <c r="J60" s="260">
        <f t="shared" si="10"/>
        <v>0</v>
      </c>
    </row>
    <row r="61" spans="2:10" ht="25.5">
      <c r="B61" s="194"/>
      <c r="C61" s="233" t="s">
        <v>1846</v>
      </c>
      <c r="D61" s="234" t="s">
        <v>1847</v>
      </c>
      <c r="E61" s="238"/>
      <c r="F61" s="238"/>
      <c r="G61" s="238">
        <v>27</v>
      </c>
      <c r="H61" s="238">
        <v>27</v>
      </c>
      <c r="I61" s="257">
        <f t="shared" si="10"/>
        <v>27</v>
      </c>
      <c r="J61" s="260">
        <f t="shared" si="10"/>
        <v>27</v>
      </c>
    </row>
    <row r="62" spans="2:10">
      <c r="B62" s="194"/>
      <c r="C62" s="233" t="s">
        <v>1848</v>
      </c>
      <c r="D62" s="234" t="s">
        <v>1849</v>
      </c>
      <c r="E62" s="238"/>
      <c r="F62" s="238"/>
      <c r="G62" s="238"/>
      <c r="H62" s="238"/>
      <c r="I62" s="257">
        <f t="shared" si="10"/>
        <v>0</v>
      </c>
      <c r="J62" s="260">
        <f t="shared" si="10"/>
        <v>0</v>
      </c>
    </row>
    <row r="63" spans="2:10" ht="25.5">
      <c r="B63" s="194"/>
      <c r="C63" s="233" t="s">
        <v>1850</v>
      </c>
      <c r="D63" s="234" t="s">
        <v>1851</v>
      </c>
      <c r="E63" s="238"/>
      <c r="F63" s="238"/>
      <c r="G63" s="238">
        <v>18</v>
      </c>
      <c r="H63" s="238">
        <v>18</v>
      </c>
      <c r="I63" s="257">
        <f t="shared" si="10"/>
        <v>18</v>
      </c>
      <c r="J63" s="260">
        <f t="shared" si="10"/>
        <v>18</v>
      </c>
    </row>
    <row r="64" spans="2:10" ht="25.5">
      <c r="B64" s="194"/>
      <c r="C64" s="233" t="s">
        <v>1852</v>
      </c>
      <c r="D64" s="234" t="s">
        <v>1853</v>
      </c>
      <c r="E64" s="238"/>
      <c r="F64" s="238"/>
      <c r="G64" s="238">
        <v>2</v>
      </c>
      <c r="H64" s="238">
        <v>2</v>
      </c>
      <c r="I64" s="257">
        <f t="shared" si="10"/>
        <v>2</v>
      </c>
      <c r="J64" s="260">
        <f t="shared" si="10"/>
        <v>2</v>
      </c>
    </row>
    <row r="65" spans="2:10" ht="25.5">
      <c r="B65" s="194"/>
      <c r="C65" s="233" t="s">
        <v>1854</v>
      </c>
      <c r="D65" s="234" t="s">
        <v>1855</v>
      </c>
      <c r="E65" s="238"/>
      <c r="F65" s="238"/>
      <c r="G65" s="238">
        <v>1</v>
      </c>
      <c r="H65" s="238">
        <v>1</v>
      </c>
      <c r="I65" s="257">
        <f t="shared" si="10"/>
        <v>1</v>
      </c>
      <c r="J65" s="260">
        <f t="shared" si="10"/>
        <v>1</v>
      </c>
    </row>
    <row r="66" spans="2:10" ht="25.5">
      <c r="B66" s="194"/>
      <c r="C66" s="233" t="s">
        <v>1856</v>
      </c>
      <c r="D66" s="234" t="s">
        <v>1857</v>
      </c>
      <c r="E66" s="238"/>
      <c r="F66" s="238"/>
      <c r="G66" s="238">
        <v>10</v>
      </c>
      <c r="H66" s="238">
        <v>10</v>
      </c>
      <c r="I66" s="257">
        <f t="shared" si="10"/>
        <v>10</v>
      </c>
      <c r="J66" s="260">
        <f t="shared" si="10"/>
        <v>10</v>
      </c>
    </row>
    <row r="67" spans="2:10" ht="38.25">
      <c r="B67" s="194"/>
      <c r="C67" s="233" t="s">
        <v>1858</v>
      </c>
      <c r="D67" s="234" t="s">
        <v>1859</v>
      </c>
      <c r="E67" s="238"/>
      <c r="F67" s="238"/>
      <c r="G67" s="238">
        <v>9</v>
      </c>
      <c r="H67" s="238">
        <v>9</v>
      </c>
      <c r="I67" s="257">
        <f t="shared" si="10"/>
        <v>9</v>
      </c>
      <c r="J67" s="260">
        <f t="shared" si="10"/>
        <v>9</v>
      </c>
    </row>
    <row r="68" spans="2:10">
      <c r="B68" s="194"/>
      <c r="C68" s="233" t="s">
        <v>1860</v>
      </c>
      <c r="D68" s="234" t="s">
        <v>1861</v>
      </c>
      <c r="E68" s="238"/>
      <c r="F68" s="238"/>
      <c r="G68" s="238">
        <v>9</v>
      </c>
      <c r="H68" s="238">
        <v>9</v>
      </c>
      <c r="I68" s="257">
        <f t="shared" si="10"/>
        <v>9</v>
      </c>
      <c r="J68" s="260">
        <f t="shared" si="10"/>
        <v>9</v>
      </c>
    </row>
    <row r="69" spans="2:10" ht="25.5">
      <c r="B69" s="194"/>
      <c r="C69" s="233" t="s">
        <v>1862</v>
      </c>
      <c r="D69" s="234" t="s">
        <v>1863</v>
      </c>
      <c r="E69" s="238"/>
      <c r="F69" s="238"/>
      <c r="G69" s="261">
        <v>15</v>
      </c>
      <c r="H69" s="261">
        <v>15</v>
      </c>
      <c r="I69" s="257">
        <f t="shared" si="10"/>
        <v>15</v>
      </c>
      <c r="J69" s="260">
        <f t="shared" si="10"/>
        <v>15</v>
      </c>
    </row>
    <row r="70" spans="2:10">
      <c r="B70" s="194"/>
      <c r="C70" s="233" t="s">
        <v>1864</v>
      </c>
      <c r="D70" s="234" t="s">
        <v>1865</v>
      </c>
      <c r="E70" s="238"/>
      <c r="F70" s="238"/>
      <c r="G70" s="238">
        <v>9</v>
      </c>
      <c r="H70" s="238">
        <v>9</v>
      </c>
      <c r="I70" s="257">
        <f t="shared" si="10"/>
        <v>9</v>
      </c>
      <c r="J70" s="260">
        <f t="shared" si="10"/>
        <v>9</v>
      </c>
    </row>
    <row r="71" spans="2:10" ht="25.5">
      <c r="B71" s="194"/>
      <c r="C71" s="253" t="s">
        <v>1866</v>
      </c>
      <c r="D71" s="262" t="s">
        <v>1867</v>
      </c>
      <c r="E71" s="238"/>
      <c r="F71" s="238"/>
      <c r="G71" s="238"/>
      <c r="H71" s="238"/>
      <c r="I71" s="257">
        <f t="shared" si="10"/>
        <v>0</v>
      </c>
      <c r="J71" s="260">
        <f t="shared" si="10"/>
        <v>0</v>
      </c>
    </row>
    <row r="72" spans="2:10">
      <c r="B72" s="194"/>
      <c r="C72" s="233" t="s">
        <v>1868</v>
      </c>
      <c r="D72" s="234" t="s">
        <v>1869</v>
      </c>
      <c r="E72" s="238"/>
      <c r="F72" s="238"/>
      <c r="G72" s="238">
        <v>3</v>
      </c>
      <c r="H72" s="238">
        <v>3</v>
      </c>
      <c r="I72" s="257">
        <f t="shared" si="10"/>
        <v>3</v>
      </c>
      <c r="J72" s="260">
        <f t="shared" si="10"/>
        <v>3</v>
      </c>
    </row>
    <row r="73" spans="2:10">
      <c r="B73" s="194"/>
      <c r="C73" s="233" t="s">
        <v>1870</v>
      </c>
      <c r="D73" s="234" t="s">
        <v>1871</v>
      </c>
      <c r="E73" s="238"/>
      <c r="F73" s="238"/>
      <c r="G73" s="238">
        <v>1</v>
      </c>
      <c r="H73" s="238">
        <v>1</v>
      </c>
      <c r="I73" s="257">
        <f t="shared" si="10"/>
        <v>1</v>
      </c>
      <c r="J73" s="260">
        <f t="shared" si="10"/>
        <v>1</v>
      </c>
    </row>
    <row r="74" spans="2:10">
      <c r="B74" s="194"/>
      <c r="C74" s="233" t="s">
        <v>1872</v>
      </c>
      <c r="D74" s="234" t="s">
        <v>1873</v>
      </c>
      <c r="E74" s="238"/>
      <c r="F74" s="238"/>
      <c r="G74" s="238">
        <v>2</v>
      </c>
      <c r="H74" s="238">
        <v>2</v>
      </c>
      <c r="I74" s="257">
        <f t="shared" si="10"/>
        <v>2</v>
      </c>
      <c r="J74" s="260">
        <f t="shared" si="10"/>
        <v>2</v>
      </c>
    </row>
    <row r="75" spans="2:10">
      <c r="B75" s="194"/>
      <c r="C75" s="233" t="s">
        <v>1874</v>
      </c>
      <c r="D75" s="263" t="s">
        <v>1875</v>
      </c>
      <c r="E75" s="238"/>
      <c r="F75" s="238"/>
      <c r="G75" s="261"/>
      <c r="H75" s="261"/>
      <c r="I75" s="257">
        <f t="shared" si="10"/>
        <v>0</v>
      </c>
      <c r="J75" s="260">
        <f t="shared" si="10"/>
        <v>0</v>
      </c>
    </row>
    <row r="76" spans="2:10" ht="25.5">
      <c r="B76" s="194"/>
      <c r="C76" s="233" t="s">
        <v>1876</v>
      </c>
      <c r="D76" s="263" t="s">
        <v>1877</v>
      </c>
      <c r="E76" s="261"/>
      <c r="F76" s="261"/>
      <c r="G76" s="261"/>
      <c r="H76" s="261"/>
      <c r="I76" s="257">
        <f t="shared" si="10"/>
        <v>0</v>
      </c>
      <c r="J76" s="260">
        <f t="shared" si="10"/>
        <v>0</v>
      </c>
    </row>
    <row r="77" spans="2:10">
      <c r="B77" s="194"/>
      <c r="C77" s="233" t="s">
        <v>1878</v>
      </c>
      <c r="D77" s="263" t="s">
        <v>1879</v>
      </c>
      <c r="E77" s="261"/>
      <c r="F77" s="261"/>
      <c r="G77" s="261"/>
      <c r="H77" s="261"/>
      <c r="I77" s="257">
        <f t="shared" si="10"/>
        <v>0</v>
      </c>
      <c r="J77" s="260">
        <f t="shared" si="10"/>
        <v>0</v>
      </c>
    </row>
    <row r="78" spans="2:10">
      <c r="B78" s="194"/>
      <c r="C78" s="233" t="s">
        <v>1880</v>
      </c>
      <c r="D78" s="263" t="s">
        <v>1881</v>
      </c>
      <c r="E78" s="238"/>
      <c r="F78" s="238"/>
      <c r="G78" s="238">
        <v>1</v>
      </c>
      <c r="H78" s="238">
        <v>1</v>
      </c>
      <c r="I78" s="257">
        <f t="shared" si="10"/>
        <v>1</v>
      </c>
      <c r="J78" s="260">
        <f t="shared" si="10"/>
        <v>1</v>
      </c>
    </row>
    <row r="79" spans="2:10">
      <c r="B79" s="194"/>
      <c r="C79" s="233" t="s">
        <v>1882</v>
      </c>
      <c r="D79" s="263" t="s">
        <v>1883</v>
      </c>
      <c r="E79" s="257"/>
      <c r="F79" s="257"/>
      <c r="G79" s="238"/>
      <c r="H79" s="238"/>
      <c r="I79" s="257">
        <f t="shared" si="10"/>
        <v>0</v>
      </c>
      <c r="J79" s="260">
        <f t="shared" si="10"/>
        <v>0</v>
      </c>
    </row>
    <row r="80" spans="2:10">
      <c r="B80" s="194"/>
      <c r="C80" s="233" t="s">
        <v>1884</v>
      </c>
      <c r="D80" s="263" t="s">
        <v>1849</v>
      </c>
      <c r="E80" s="257"/>
      <c r="F80" s="257"/>
      <c r="G80" s="238">
        <v>1</v>
      </c>
      <c r="H80" s="238">
        <v>1</v>
      </c>
      <c r="I80" s="257">
        <f t="shared" si="10"/>
        <v>1</v>
      </c>
      <c r="J80" s="260">
        <f t="shared" si="10"/>
        <v>1</v>
      </c>
    </row>
    <row r="81" spans="2:10">
      <c r="B81" s="194"/>
      <c r="C81" s="233" t="s">
        <v>1885</v>
      </c>
      <c r="D81" s="234" t="s">
        <v>1886</v>
      </c>
      <c r="E81" s="257"/>
      <c r="F81" s="257"/>
      <c r="G81" s="238"/>
      <c r="H81" s="238"/>
      <c r="I81" s="257">
        <f t="shared" si="10"/>
        <v>0</v>
      </c>
      <c r="J81" s="260">
        <f t="shared" si="10"/>
        <v>0</v>
      </c>
    </row>
    <row r="82" spans="2:10" ht="25.5">
      <c r="B82" s="194"/>
      <c r="C82" s="233" t="s">
        <v>1887</v>
      </c>
      <c r="D82" s="263" t="s">
        <v>1888</v>
      </c>
      <c r="E82" s="257"/>
      <c r="F82" s="257"/>
      <c r="G82" s="238">
        <v>1</v>
      </c>
      <c r="H82" s="238">
        <v>1</v>
      </c>
      <c r="I82" s="257">
        <f t="shared" si="10"/>
        <v>1</v>
      </c>
      <c r="J82" s="260">
        <f t="shared" si="10"/>
        <v>1</v>
      </c>
    </row>
    <row r="83" spans="2:10" ht="25.5">
      <c r="B83" s="194"/>
      <c r="C83" s="233" t="s">
        <v>1889</v>
      </c>
      <c r="D83" s="263" t="s">
        <v>1890</v>
      </c>
      <c r="E83" s="257"/>
      <c r="F83" s="257"/>
      <c r="G83" s="238"/>
      <c r="H83" s="238"/>
      <c r="I83" s="257">
        <f t="shared" si="10"/>
        <v>0</v>
      </c>
      <c r="J83" s="260">
        <f t="shared" si="10"/>
        <v>0</v>
      </c>
    </row>
    <row r="84" spans="2:10">
      <c r="B84" s="194"/>
      <c r="C84" s="233" t="s">
        <v>127</v>
      </c>
      <c r="D84" s="234" t="s">
        <v>1891</v>
      </c>
      <c r="E84" s="257"/>
      <c r="F84" s="257"/>
      <c r="G84" s="261">
        <v>1</v>
      </c>
      <c r="H84" s="261">
        <v>1</v>
      </c>
      <c r="I84" s="257">
        <f t="shared" si="10"/>
        <v>1</v>
      </c>
      <c r="J84" s="260">
        <f t="shared" si="10"/>
        <v>1</v>
      </c>
    </row>
    <row r="85" spans="2:10" ht="25.5">
      <c r="B85" s="194"/>
      <c r="C85" s="233" t="s">
        <v>1892</v>
      </c>
      <c r="D85" s="263" t="s">
        <v>1893</v>
      </c>
      <c r="E85" s="257"/>
      <c r="F85" s="257"/>
      <c r="G85" s="261">
        <v>1</v>
      </c>
      <c r="H85" s="261">
        <v>1</v>
      </c>
      <c r="I85" s="257">
        <f t="shared" si="10"/>
        <v>1</v>
      </c>
      <c r="J85" s="260">
        <f t="shared" si="10"/>
        <v>1</v>
      </c>
    </row>
    <row r="86" spans="2:10" ht="25.5">
      <c r="B86" s="194"/>
      <c r="C86" s="233" t="s">
        <v>1894</v>
      </c>
      <c r="D86" s="263" t="s">
        <v>1895</v>
      </c>
      <c r="E86" s="257"/>
      <c r="F86" s="257"/>
      <c r="G86" s="261">
        <v>3</v>
      </c>
      <c r="H86" s="261">
        <v>3</v>
      </c>
      <c r="I86" s="257">
        <f t="shared" si="10"/>
        <v>3</v>
      </c>
      <c r="J86" s="260">
        <f t="shared" si="10"/>
        <v>3</v>
      </c>
    </row>
    <row r="87" spans="2:10">
      <c r="B87" s="194"/>
      <c r="C87" s="233" t="s">
        <v>1896</v>
      </c>
      <c r="D87" s="263" t="s">
        <v>1897</v>
      </c>
      <c r="E87" s="257"/>
      <c r="F87" s="257"/>
      <c r="G87" s="261"/>
      <c r="H87" s="261"/>
      <c r="I87" s="257">
        <f t="shared" ref="I87:J118" si="11">E87+G87</f>
        <v>0</v>
      </c>
      <c r="J87" s="260">
        <f t="shared" si="11"/>
        <v>0</v>
      </c>
    </row>
    <row r="88" spans="2:10">
      <c r="B88" s="194"/>
      <c r="C88" s="233" t="s">
        <v>1898</v>
      </c>
      <c r="D88" s="263" t="s">
        <v>1899</v>
      </c>
      <c r="E88" s="257"/>
      <c r="F88" s="257"/>
      <c r="G88" s="261">
        <v>5</v>
      </c>
      <c r="H88" s="261">
        <v>5</v>
      </c>
      <c r="I88" s="257">
        <f t="shared" si="11"/>
        <v>5</v>
      </c>
      <c r="J88" s="260">
        <f t="shared" si="11"/>
        <v>5</v>
      </c>
    </row>
    <row r="89" spans="2:10" ht="25.5">
      <c r="B89" s="194"/>
      <c r="C89" s="233" t="s">
        <v>1900</v>
      </c>
      <c r="D89" s="263" t="s">
        <v>1901</v>
      </c>
      <c r="E89" s="257"/>
      <c r="F89" s="257"/>
      <c r="G89" s="261">
        <v>1</v>
      </c>
      <c r="H89" s="261">
        <v>1</v>
      </c>
      <c r="I89" s="257">
        <f t="shared" si="11"/>
        <v>1</v>
      </c>
      <c r="J89" s="260">
        <f t="shared" si="11"/>
        <v>1</v>
      </c>
    </row>
    <row r="90" spans="2:10">
      <c r="B90" s="194"/>
      <c r="C90" s="233" t="s">
        <v>1902</v>
      </c>
      <c r="D90" s="234" t="s">
        <v>1903</v>
      </c>
      <c r="E90" s="242"/>
      <c r="F90" s="242"/>
      <c r="G90" s="238"/>
      <c r="H90" s="238"/>
      <c r="I90" s="257">
        <f t="shared" si="11"/>
        <v>0</v>
      </c>
      <c r="J90" s="260">
        <f t="shared" si="11"/>
        <v>0</v>
      </c>
    </row>
    <row r="91" spans="2:10" ht="25.5">
      <c r="B91" s="194"/>
      <c r="C91" s="233" t="s">
        <v>1904</v>
      </c>
      <c r="D91" s="234" t="s">
        <v>1905</v>
      </c>
      <c r="E91" s="257"/>
      <c r="F91" s="257"/>
      <c r="G91" s="261"/>
      <c r="H91" s="261"/>
      <c r="I91" s="257">
        <f t="shared" si="11"/>
        <v>0</v>
      </c>
      <c r="J91" s="260">
        <f t="shared" si="11"/>
        <v>0</v>
      </c>
    </row>
    <row r="92" spans="2:10">
      <c r="B92" s="194"/>
      <c r="C92" s="233" t="s">
        <v>1906</v>
      </c>
      <c r="D92" s="234" t="s">
        <v>1907</v>
      </c>
      <c r="E92" s="261"/>
      <c r="F92" s="261"/>
      <c r="G92" s="261"/>
      <c r="H92" s="261"/>
      <c r="I92" s="257">
        <f t="shared" si="11"/>
        <v>0</v>
      </c>
      <c r="J92" s="260">
        <f t="shared" si="11"/>
        <v>0</v>
      </c>
    </row>
    <row r="93" spans="2:10">
      <c r="B93" s="194"/>
      <c r="C93" s="233" t="s">
        <v>1908</v>
      </c>
      <c r="D93" s="259" t="s">
        <v>1909</v>
      </c>
      <c r="E93" s="261"/>
      <c r="F93" s="261"/>
      <c r="G93" s="261">
        <v>6</v>
      </c>
      <c r="H93" s="261">
        <v>6</v>
      </c>
      <c r="I93" s="257">
        <f t="shared" si="11"/>
        <v>6</v>
      </c>
      <c r="J93" s="260">
        <f t="shared" si="11"/>
        <v>6</v>
      </c>
    </row>
    <row r="94" spans="2:10">
      <c r="B94" s="194"/>
      <c r="C94" s="233" t="s">
        <v>1910</v>
      </c>
      <c r="D94" s="259" t="s">
        <v>1911</v>
      </c>
      <c r="E94" s="261"/>
      <c r="F94" s="261"/>
      <c r="G94" s="261"/>
      <c r="H94" s="261"/>
      <c r="I94" s="257">
        <f t="shared" si="11"/>
        <v>0</v>
      </c>
      <c r="J94" s="260">
        <f t="shared" si="11"/>
        <v>0</v>
      </c>
    </row>
    <row r="95" spans="2:10" ht="25.5">
      <c r="B95" s="194"/>
      <c r="C95" s="233" t="s">
        <v>1912</v>
      </c>
      <c r="D95" s="259" t="s">
        <v>1913</v>
      </c>
      <c r="E95" s="261"/>
      <c r="F95" s="261"/>
      <c r="G95" s="261"/>
      <c r="H95" s="261"/>
      <c r="I95" s="257">
        <f t="shared" si="11"/>
        <v>0</v>
      </c>
      <c r="J95" s="260">
        <f t="shared" si="11"/>
        <v>0</v>
      </c>
    </row>
    <row r="96" spans="2:10" ht="25.5">
      <c r="B96" s="194"/>
      <c r="C96" s="233" t="s">
        <v>1914</v>
      </c>
      <c r="D96" s="259" t="s">
        <v>1915</v>
      </c>
      <c r="E96" s="261"/>
      <c r="F96" s="261"/>
      <c r="G96" s="261"/>
      <c r="H96" s="261"/>
      <c r="I96" s="257">
        <f t="shared" si="11"/>
        <v>0</v>
      </c>
      <c r="J96" s="260">
        <f t="shared" si="11"/>
        <v>0</v>
      </c>
    </row>
    <row r="97" spans="2:10">
      <c r="B97" s="194"/>
      <c r="C97" s="233" t="s">
        <v>1916</v>
      </c>
      <c r="D97" s="259" t="s">
        <v>1917</v>
      </c>
      <c r="E97" s="261"/>
      <c r="F97" s="261"/>
      <c r="G97" s="261"/>
      <c r="H97" s="261"/>
      <c r="I97" s="257">
        <f t="shared" si="11"/>
        <v>0</v>
      </c>
      <c r="J97" s="260">
        <f t="shared" si="11"/>
        <v>0</v>
      </c>
    </row>
    <row r="98" spans="2:10">
      <c r="B98" s="194"/>
      <c r="C98" s="233" t="s">
        <v>1918</v>
      </c>
      <c r="D98" s="259" t="s">
        <v>1919</v>
      </c>
      <c r="E98" s="261"/>
      <c r="F98" s="261"/>
      <c r="G98" s="261"/>
      <c r="H98" s="261"/>
      <c r="I98" s="257">
        <f t="shared" si="11"/>
        <v>0</v>
      </c>
      <c r="J98" s="260">
        <f t="shared" si="11"/>
        <v>0</v>
      </c>
    </row>
    <row r="99" spans="2:10" ht="25.5">
      <c r="B99" s="194"/>
      <c r="C99" s="233" t="s">
        <v>1862</v>
      </c>
      <c r="D99" s="259" t="s">
        <v>1863</v>
      </c>
      <c r="E99" s="261"/>
      <c r="F99" s="261"/>
      <c r="G99" s="261"/>
      <c r="H99" s="261"/>
      <c r="I99" s="257">
        <f t="shared" si="11"/>
        <v>0</v>
      </c>
      <c r="J99" s="260">
        <f t="shared" si="11"/>
        <v>0</v>
      </c>
    </row>
    <row r="100" spans="2:10" ht="25.5">
      <c r="B100" s="194"/>
      <c r="C100" s="233" t="s">
        <v>1920</v>
      </c>
      <c r="D100" s="259" t="s">
        <v>1921</v>
      </c>
      <c r="E100" s="261"/>
      <c r="F100" s="261"/>
      <c r="G100" s="261">
        <v>3</v>
      </c>
      <c r="H100" s="261">
        <v>3</v>
      </c>
      <c r="I100" s="257">
        <f t="shared" si="11"/>
        <v>3</v>
      </c>
      <c r="J100" s="260">
        <f t="shared" si="11"/>
        <v>3</v>
      </c>
    </row>
    <row r="101" spans="2:10">
      <c r="B101" s="194"/>
      <c r="C101" s="233" t="s">
        <v>1922</v>
      </c>
      <c r="D101" s="259" t="s">
        <v>1923</v>
      </c>
      <c r="E101" s="261"/>
      <c r="F101" s="261"/>
      <c r="G101" s="261"/>
      <c r="H101" s="261"/>
      <c r="I101" s="257">
        <f t="shared" si="11"/>
        <v>0</v>
      </c>
      <c r="J101" s="260">
        <f t="shared" si="11"/>
        <v>0</v>
      </c>
    </row>
    <row r="102" spans="2:10">
      <c r="B102" s="194"/>
      <c r="C102" s="233" t="s">
        <v>1924</v>
      </c>
      <c r="D102" s="259" t="s">
        <v>1925</v>
      </c>
      <c r="E102" s="261"/>
      <c r="F102" s="261"/>
      <c r="G102" s="261"/>
      <c r="H102" s="261"/>
      <c r="I102" s="257">
        <f t="shared" si="11"/>
        <v>0</v>
      </c>
      <c r="J102" s="260">
        <f t="shared" si="11"/>
        <v>0</v>
      </c>
    </row>
    <row r="103" spans="2:10">
      <c r="B103" s="194"/>
      <c r="C103" s="233" t="s">
        <v>1926</v>
      </c>
      <c r="D103" s="259" t="s">
        <v>1927</v>
      </c>
      <c r="E103" s="261"/>
      <c r="F103" s="261"/>
      <c r="G103" s="261"/>
      <c r="H103" s="261"/>
      <c r="I103" s="257">
        <f t="shared" si="11"/>
        <v>0</v>
      </c>
      <c r="J103" s="260">
        <f t="shared" si="11"/>
        <v>0</v>
      </c>
    </row>
    <row r="104" spans="2:10">
      <c r="B104" s="194"/>
      <c r="C104" s="233" t="s">
        <v>1928</v>
      </c>
      <c r="D104" s="259" t="s">
        <v>1929</v>
      </c>
      <c r="E104" s="261"/>
      <c r="F104" s="261"/>
      <c r="G104" s="261"/>
      <c r="H104" s="261"/>
      <c r="I104" s="257">
        <f t="shared" si="11"/>
        <v>0</v>
      </c>
      <c r="J104" s="260">
        <f t="shared" si="11"/>
        <v>0</v>
      </c>
    </row>
    <row r="105" spans="2:10" ht="25.5">
      <c r="B105" s="194"/>
      <c r="C105" s="233" t="s">
        <v>1930</v>
      </c>
      <c r="D105" s="259" t="s">
        <v>1931</v>
      </c>
      <c r="E105" s="261"/>
      <c r="F105" s="261"/>
      <c r="G105" s="261">
        <v>1</v>
      </c>
      <c r="H105" s="261">
        <v>1</v>
      </c>
      <c r="I105" s="257">
        <f t="shared" si="11"/>
        <v>1</v>
      </c>
      <c r="J105" s="260">
        <f t="shared" si="11"/>
        <v>1</v>
      </c>
    </row>
    <row r="106" spans="2:10">
      <c r="B106" s="194"/>
      <c r="C106" s="233" t="s">
        <v>1932</v>
      </c>
      <c r="D106" s="259" t="s">
        <v>1933</v>
      </c>
      <c r="E106" s="261"/>
      <c r="F106" s="261"/>
      <c r="G106" s="261"/>
      <c r="H106" s="261"/>
      <c r="I106" s="257">
        <f t="shared" si="11"/>
        <v>0</v>
      </c>
      <c r="J106" s="260">
        <f t="shared" si="11"/>
        <v>0</v>
      </c>
    </row>
    <row r="107" spans="2:10" ht="25.5">
      <c r="B107" s="194"/>
      <c r="C107" s="233" t="s">
        <v>1887</v>
      </c>
      <c r="D107" s="259" t="s">
        <v>1888</v>
      </c>
      <c r="E107" s="261"/>
      <c r="F107" s="261"/>
      <c r="G107" s="261"/>
      <c r="H107" s="261"/>
      <c r="I107" s="257">
        <f t="shared" si="11"/>
        <v>0</v>
      </c>
      <c r="J107" s="260">
        <f t="shared" si="11"/>
        <v>0</v>
      </c>
    </row>
    <row r="108" spans="2:10">
      <c r="B108" s="194"/>
      <c r="C108" s="233" t="s">
        <v>1934</v>
      </c>
      <c r="D108" s="259" t="s">
        <v>1935</v>
      </c>
      <c r="E108" s="261"/>
      <c r="F108" s="261"/>
      <c r="G108" s="261">
        <v>1</v>
      </c>
      <c r="H108" s="261">
        <v>1</v>
      </c>
      <c r="I108" s="257">
        <f t="shared" si="11"/>
        <v>1</v>
      </c>
      <c r="J108" s="260">
        <f t="shared" si="11"/>
        <v>1</v>
      </c>
    </row>
    <row r="109" spans="2:10">
      <c r="B109" s="194"/>
      <c r="C109" s="233" t="s">
        <v>1936</v>
      </c>
      <c r="D109" s="259" t="s">
        <v>1937</v>
      </c>
      <c r="E109" s="261"/>
      <c r="F109" s="261"/>
      <c r="G109" s="261"/>
      <c r="H109" s="261"/>
      <c r="I109" s="257">
        <f t="shared" si="11"/>
        <v>0</v>
      </c>
      <c r="J109" s="260">
        <f t="shared" si="11"/>
        <v>0</v>
      </c>
    </row>
    <row r="110" spans="2:10">
      <c r="B110" s="194"/>
      <c r="C110" s="233" t="s">
        <v>1938</v>
      </c>
      <c r="D110" s="259" t="s">
        <v>1939</v>
      </c>
      <c r="E110" s="261"/>
      <c r="F110" s="261"/>
      <c r="G110" s="261"/>
      <c r="H110" s="261"/>
      <c r="I110" s="257">
        <f t="shared" si="11"/>
        <v>0</v>
      </c>
      <c r="J110" s="260">
        <f t="shared" si="11"/>
        <v>0</v>
      </c>
    </row>
    <row r="111" spans="2:10">
      <c r="B111" s="194"/>
      <c r="C111" s="233" t="s">
        <v>1940</v>
      </c>
      <c r="D111" s="259" t="s">
        <v>1941</v>
      </c>
      <c r="E111" s="261"/>
      <c r="F111" s="261"/>
      <c r="G111" s="261"/>
      <c r="H111" s="261"/>
      <c r="I111" s="257">
        <f t="shared" si="11"/>
        <v>0</v>
      </c>
      <c r="J111" s="260">
        <f t="shared" si="11"/>
        <v>0</v>
      </c>
    </row>
    <row r="112" spans="2:10">
      <c r="B112" s="194"/>
      <c r="C112" s="233" t="s">
        <v>1942</v>
      </c>
      <c r="D112" s="259" t="s">
        <v>1943</v>
      </c>
      <c r="E112" s="261"/>
      <c r="F112" s="261"/>
      <c r="G112" s="261">
        <v>2</v>
      </c>
      <c r="H112" s="261">
        <v>2</v>
      </c>
      <c r="I112" s="257">
        <f t="shared" si="11"/>
        <v>2</v>
      </c>
      <c r="J112" s="260">
        <f t="shared" si="11"/>
        <v>2</v>
      </c>
    </row>
    <row r="113" spans="2:10">
      <c r="B113" s="194"/>
      <c r="C113" s="233" t="s">
        <v>1944</v>
      </c>
      <c r="D113" s="259" t="s">
        <v>1945</v>
      </c>
      <c r="E113" s="261"/>
      <c r="F113" s="261"/>
      <c r="G113" s="261">
        <v>1</v>
      </c>
      <c r="H113" s="261">
        <v>1</v>
      </c>
      <c r="I113" s="257">
        <f t="shared" si="11"/>
        <v>1</v>
      </c>
      <c r="J113" s="260">
        <f t="shared" si="11"/>
        <v>1</v>
      </c>
    </row>
    <row r="114" spans="2:10" ht="25.5">
      <c r="B114" s="194"/>
      <c r="C114" s="233" t="s">
        <v>1946</v>
      </c>
      <c r="D114" s="259" t="s">
        <v>1947</v>
      </c>
      <c r="E114" s="261"/>
      <c r="F114" s="261"/>
      <c r="G114" s="261"/>
      <c r="H114" s="261"/>
      <c r="I114" s="257">
        <f t="shared" si="11"/>
        <v>0</v>
      </c>
      <c r="J114" s="260">
        <f t="shared" si="11"/>
        <v>0</v>
      </c>
    </row>
    <row r="115" spans="2:10" ht="25.5">
      <c r="B115" s="194"/>
      <c r="C115" s="233" t="s">
        <v>1948</v>
      </c>
      <c r="D115" s="259" t="s">
        <v>1949</v>
      </c>
      <c r="E115" s="261"/>
      <c r="F115" s="261"/>
      <c r="G115" s="261">
        <v>2</v>
      </c>
      <c r="H115" s="261">
        <v>2</v>
      </c>
      <c r="I115" s="257">
        <f t="shared" si="11"/>
        <v>2</v>
      </c>
      <c r="J115" s="260">
        <f t="shared" si="11"/>
        <v>2</v>
      </c>
    </row>
    <row r="116" spans="2:10">
      <c r="B116" s="194"/>
      <c r="C116" s="253" t="s">
        <v>1950</v>
      </c>
      <c r="D116" s="264" t="s">
        <v>1951</v>
      </c>
      <c r="E116" s="242"/>
      <c r="F116" s="242"/>
      <c r="G116" s="238"/>
      <c r="H116" s="238"/>
      <c r="I116" s="257">
        <f t="shared" si="11"/>
        <v>0</v>
      </c>
      <c r="J116" s="1054">
        <f t="shared" si="11"/>
        <v>0</v>
      </c>
    </row>
    <row r="117" spans="2:10">
      <c r="B117" s="194"/>
      <c r="C117" s="253" t="s">
        <v>1952</v>
      </c>
      <c r="D117" s="264" t="s">
        <v>1953</v>
      </c>
      <c r="E117" s="242"/>
      <c r="F117" s="242"/>
      <c r="G117" s="238"/>
      <c r="H117" s="238"/>
      <c r="I117" s="257">
        <f t="shared" si="11"/>
        <v>0</v>
      </c>
      <c r="J117" s="1054">
        <f t="shared" si="11"/>
        <v>0</v>
      </c>
    </row>
    <row r="118" spans="2:10" ht="25.5">
      <c r="B118" s="194"/>
      <c r="C118" s="253" t="s">
        <v>1954</v>
      </c>
      <c r="D118" s="264" t="s">
        <v>1955</v>
      </c>
      <c r="E118" s="242"/>
      <c r="F118" s="242"/>
      <c r="G118" s="238"/>
      <c r="H118" s="238"/>
      <c r="I118" s="257">
        <f t="shared" si="11"/>
        <v>0</v>
      </c>
      <c r="J118" s="1054">
        <f t="shared" si="11"/>
        <v>0</v>
      </c>
    </row>
    <row r="119" spans="2:10">
      <c r="B119" s="194"/>
      <c r="C119" s="253" t="s">
        <v>1956</v>
      </c>
      <c r="D119" s="264" t="s">
        <v>1957</v>
      </c>
      <c r="E119" s="242"/>
      <c r="F119" s="242"/>
      <c r="G119" s="238"/>
      <c r="H119" s="238"/>
      <c r="I119" s="257">
        <f t="shared" ref="I119:J136" si="12">E119+G119</f>
        <v>0</v>
      </c>
      <c r="J119" s="1054">
        <f t="shared" si="12"/>
        <v>0</v>
      </c>
    </row>
    <row r="120" spans="2:10" ht="25.5">
      <c r="B120" s="194"/>
      <c r="C120" s="253" t="s">
        <v>1958</v>
      </c>
      <c r="D120" s="264" t="s">
        <v>1959</v>
      </c>
      <c r="E120" s="242"/>
      <c r="F120" s="242"/>
      <c r="G120" s="238">
        <v>1</v>
      </c>
      <c r="H120" s="238">
        <v>1</v>
      </c>
      <c r="I120" s="257">
        <f t="shared" si="12"/>
        <v>1</v>
      </c>
      <c r="J120" s="1054">
        <f t="shared" si="12"/>
        <v>1</v>
      </c>
    </row>
    <row r="121" spans="2:10" ht="38.25">
      <c r="B121" s="194"/>
      <c r="C121" s="253" t="s">
        <v>1960</v>
      </c>
      <c r="D121" s="264" t="s">
        <v>1961</v>
      </c>
      <c r="E121" s="242"/>
      <c r="F121" s="242"/>
      <c r="G121" s="238"/>
      <c r="H121" s="238"/>
      <c r="I121" s="257">
        <f t="shared" si="12"/>
        <v>0</v>
      </c>
      <c r="J121" s="1054">
        <f t="shared" si="12"/>
        <v>0</v>
      </c>
    </row>
    <row r="122" spans="2:10">
      <c r="B122" s="194"/>
      <c r="C122" s="253" t="s">
        <v>1962</v>
      </c>
      <c r="D122" s="264" t="s">
        <v>1963</v>
      </c>
      <c r="E122" s="242"/>
      <c r="F122" s="242"/>
      <c r="G122" s="238">
        <v>1</v>
      </c>
      <c r="H122" s="238">
        <v>1</v>
      </c>
      <c r="I122" s="257">
        <f t="shared" si="12"/>
        <v>1</v>
      </c>
      <c r="J122" s="1054">
        <f t="shared" si="12"/>
        <v>1</v>
      </c>
    </row>
    <row r="123" spans="2:10">
      <c r="B123" s="194"/>
      <c r="C123" s="253" t="s">
        <v>1964</v>
      </c>
      <c r="D123" s="264" t="s">
        <v>1965</v>
      </c>
      <c r="E123" s="242"/>
      <c r="F123" s="242"/>
      <c r="G123" s="238">
        <v>1</v>
      </c>
      <c r="H123" s="238">
        <v>1</v>
      </c>
      <c r="I123" s="257">
        <f t="shared" si="12"/>
        <v>1</v>
      </c>
      <c r="J123" s="1054">
        <f t="shared" si="12"/>
        <v>1</v>
      </c>
    </row>
    <row r="124" spans="2:10">
      <c r="B124" s="194"/>
      <c r="C124" s="253" t="s">
        <v>1966</v>
      </c>
      <c r="D124" s="264" t="s">
        <v>1967</v>
      </c>
      <c r="E124" s="242"/>
      <c r="F124" s="242"/>
      <c r="G124" s="238"/>
      <c r="H124" s="238"/>
      <c r="I124" s="257">
        <f t="shared" si="12"/>
        <v>0</v>
      </c>
      <c r="J124" s="1054">
        <f t="shared" si="12"/>
        <v>0</v>
      </c>
    </row>
    <row r="125" spans="2:10" ht="25.5">
      <c r="B125" s="194"/>
      <c r="C125" s="253" t="s">
        <v>1968</v>
      </c>
      <c r="D125" s="264" t="s">
        <v>1969</v>
      </c>
      <c r="E125" s="242"/>
      <c r="F125" s="242"/>
      <c r="G125" s="238">
        <v>1</v>
      </c>
      <c r="H125" s="238">
        <v>1</v>
      </c>
      <c r="I125" s="257">
        <f t="shared" si="12"/>
        <v>1</v>
      </c>
      <c r="J125" s="1054">
        <f t="shared" si="12"/>
        <v>1</v>
      </c>
    </row>
    <row r="126" spans="2:10">
      <c r="B126" s="194"/>
      <c r="C126" s="253" t="s">
        <v>1970</v>
      </c>
      <c r="D126" s="264" t="s">
        <v>1971</v>
      </c>
      <c r="E126" s="242"/>
      <c r="F126" s="242"/>
      <c r="G126" s="238">
        <v>1</v>
      </c>
      <c r="H126" s="238">
        <v>1</v>
      </c>
      <c r="I126" s="257">
        <f t="shared" si="12"/>
        <v>1</v>
      </c>
      <c r="J126" s="1054">
        <f t="shared" si="12"/>
        <v>1</v>
      </c>
    </row>
    <row r="127" spans="2:10" ht="25.5">
      <c r="B127" s="194"/>
      <c r="C127" s="253" t="s">
        <v>1972</v>
      </c>
      <c r="D127" s="264" t="s">
        <v>1973</v>
      </c>
      <c r="E127" s="242"/>
      <c r="F127" s="242"/>
      <c r="G127" s="238">
        <v>1</v>
      </c>
      <c r="H127" s="238">
        <v>1</v>
      </c>
      <c r="I127" s="257">
        <f t="shared" si="12"/>
        <v>1</v>
      </c>
      <c r="J127" s="1054">
        <f t="shared" si="12"/>
        <v>1</v>
      </c>
    </row>
    <row r="128" spans="2:10" ht="25.5">
      <c r="B128" s="194"/>
      <c r="C128" s="253" t="s">
        <v>1974</v>
      </c>
      <c r="D128" s="264" t="s">
        <v>1975</v>
      </c>
      <c r="E128" s="242"/>
      <c r="F128" s="242"/>
      <c r="G128" s="238">
        <v>1</v>
      </c>
      <c r="H128" s="238">
        <v>1</v>
      </c>
      <c r="I128" s="257">
        <f t="shared" si="12"/>
        <v>1</v>
      </c>
      <c r="J128" s="1054">
        <f t="shared" si="12"/>
        <v>1</v>
      </c>
    </row>
    <row r="129" spans="2:10" ht="25.5">
      <c r="B129" s="194"/>
      <c r="C129" s="253" t="s">
        <v>1976</v>
      </c>
      <c r="D129" s="264" t="s">
        <v>1977</v>
      </c>
      <c r="E129" s="242"/>
      <c r="F129" s="242"/>
      <c r="G129" s="238">
        <v>1</v>
      </c>
      <c r="H129" s="238">
        <v>1</v>
      </c>
      <c r="I129" s="257">
        <f t="shared" si="12"/>
        <v>1</v>
      </c>
      <c r="J129" s="1054">
        <f t="shared" si="12"/>
        <v>1</v>
      </c>
    </row>
    <row r="130" spans="2:10">
      <c r="B130" s="194"/>
      <c r="C130" s="253" t="s">
        <v>1978</v>
      </c>
      <c r="D130" s="264" t="s">
        <v>1979</v>
      </c>
      <c r="E130" s="242"/>
      <c r="F130" s="242"/>
      <c r="G130" s="238">
        <v>2</v>
      </c>
      <c r="H130" s="238">
        <v>2</v>
      </c>
      <c r="I130" s="257">
        <f t="shared" si="12"/>
        <v>2</v>
      </c>
      <c r="J130" s="1054">
        <f t="shared" si="12"/>
        <v>2</v>
      </c>
    </row>
    <row r="131" spans="2:10" ht="25.5">
      <c r="B131" s="194"/>
      <c r="C131" s="253" t="s">
        <v>1980</v>
      </c>
      <c r="D131" s="264" t="s">
        <v>1981</v>
      </c>
      <c r="E131" s="242"/>
      <c r="F131" s="242"/>
      <c r="G131" s="238">
        <v>1</v>
      </c>
      <c r="H131" s="238">
        <v>1</v>
      </c>
      <c r="I131" s="257">
        <f t="shared" si="12"/>
        <v>1</v>
      </c>
      <c r="J131" s="1054">
        <f t="shared" si="12"/>
        <v>1</v>
      </c>
    </row>
    <row r="132" spans="2:10">
      <c r="B132" s="194"/>
      <c r="C132" s="253" t="s">
        <v>1982</v>
      </c>
      <c r="D132" s="264" t="s">
        <v>1983</v>
      </c>
      <c r="E132" s="242"/>
      <c r="F132" s="242"/>
      <c r="G132" s="238">
        <v>1</v>
      </c>
      <c r="H132" s="238">
        <v>1</v>
      </c>
      <c r="I132" s="257">
        <f t="shared" si="12"/>
        <v>1</v>
      </c>
      <c r="J132" s="1054">
        <f t="shared" si="12"/>
        <v>1</v>
      </c>
    </row>
    <row r="133" spans="2:10">
      <c r="B133" s="194"/>
      <c r="C133" s="253" t="s">
        <v>1984</v>
      </c>
      <c r="D133" s="264" t="s">
        <v>1985</v>
      </c>
      <c r="E133" s="242"/>
      <c r="F133" s="242"/>
      <c r="G133" s="238">
        <v>1</v>
      </c>
      <c r="H133" s="238">
        <v>1</v>
      </c>
      <c r="I133" s="257">
        <f t="shared" si="12"/>
        <v>1</v>
      </c>
      <c r="J133" s="1054">
        <f t="shared" si="12"/>
        <v>1</v>
      </c>
    </row>
    <row r="134" spans="2:10">
      <c r="B134" s="194"/>
      <c r="C134" s="253" t="s">
        <v>1986</v>
      </c>
      <c r="D134" s="264" t="s">
        <v>1987</v>
      </c>
      <c r="E134" s="242"/>
      <c r="F134" s="242"/>
      <c r="G134" s="238">
        <v>1</v>
      </c>
      <c r="H134" s="238">
        <v>1</v>
      </c>
      <c r="I134" s="257">
        <f t="shared" si="12"/>
        <v>1</v>
      </c>
      <c r="J134" s="1054">
        <f t="shared" si="12"/>
        <v>1</v>
      </c>
    </row>
    <row r="135" spans="2:10" ht="25.5">
      <c r="B135" s="194"/>
      <c r="C135" s="253" t="s">
        <v>1988</v>
      </c>
      <c r="D135" s="264" t="s">
        <v>1989</v>
      </c>
      <c r="E135" s="242"/>
      <c r="F135" s="242"/>
      <c r="G135" s="238">
        <v>2</v>
      </c>
      <c r="H135" s="238">
        <v>2</v>
      </c>
      <c r="I135" s="257">
        <f t="shared" si="12"/>
        <v>2</v>
      </c>
      <c r="J135" s="1054">
        <f t="shared" si="12"/>
        <v>2</v>
      </c>
    </row>
    <row r="136" spans="2:10" ht="26.25" thickBot="1">
      <c r="B136" s="194"/>
      <c r="C136" s="253" t="s">
        <v>1990</v>
      </c>
      <c r="D136" s="1295" t="s">
        <v>1991</v>
      </c>
      <c r="E136" s="249"/>
      <c r="F136" s="249"/>
      <c r="G136" s="1296">
        <v>1</v>
      </c>
      <c r="H136" s="1296">
        <v>1</v>
      </c>
      <c r="I136" s="1297">
        <f t="shared" si="12"/>
        <v>1</v>
      </c>
      <c r="J136" s="1183">
        <f t="shared" si="12"/>
        <v>1</v>
      </c>
    </row>
    <row r="137" spans="2:10" ht="30.75" customHeight="1" thickBot="1">
      <c r="B137" s="199" t="s">
        <v>1708</v>
      </c>
      <c r="C137" s="1294"/>
      <c r="D137" s="1298"/>
      <c r="E137" s="1299">
        <f>SUM(E138:E237)</f>
        <v>9131</v>
      </c>
      <c r="F137" s="1299">
        <f t="shared" ref="F137:J137" si="13">SUM(F138:F237)</f>
        <v>9131</v>
      </c>
      <c r="G137" s="1299">
        <f t="shared" si="13"/>
        <v>8942</v>
      </c>
      <c r="H137" s="1299">
        <f t="shared" si="13"/>
        <v>8942</v>
      </c>
      <c r="I137" s="1299">
        <f t="shared" si="13"/>
        <v>18073</v>
      </c>
      <c r="J137" s="1300">
        <f t="shared" si="13"/>
        <v>18073</v>
      </c>
    </row>
    <row r="138" spans="2:10">
      <c r="B138" s="199"/>
      <c r="C138" s="233" t="s">
        <v>1938</v>
      </c>
      <c r="D138" s="259" t="s">
        <v>1939</v>
      </c>
      <c r="E138" s="252"/>
      <c r="F138" s="252"/>
      <c r="G138" s="300"/>
      <c r="H138" s="300"/>
      <c r="I138" s="1267"/>
      <c r="J138" s="235">
        <f t="shared" ref="J138:J201" si="14">F138+H138</f>
        <v>0</v>
      </c>
    </row>
    <row r="139" spans="2:10">
      <c r="B139" s="199"/>
      <c r="C139" s="233" t="s">
        <v>1992</v>
      </c>
      <c r="D139" s="234" t="s">
        <v>1993</v>
      </c>
      <c r="E139" s="242">
        <v>2460</v>
      </c>
      <c r="F139" s="242">
        <v>2460</v>
      </c>
      <c r="G139" s="238">
        <v>427</v>
      </c>
      <c r="H139" s="238">
        <v>427</v>
      </c>
      <c r="I139" s="257">
        <f t="shared" ref="I139:J202" si="15">E139+G139</f>
        <v>2887</v>
      </c>
      <c r="J139" s="1054">
        <f t="shared" si="14"/>
        <v>2887</v>
      </c>
    </row>
    <row r="140" spans="2:10">
      <c r="B140" s="199"/>
      <c r="C140" s="233" t="s">
        <v>1994</v>
      </c>
      <c r="D140" s="234" t="s">
        <v>1995</v>
      </c>
      <c r="E140" s="242">
        <v>108</v>
      </c>
      <c r="F140" s="242">
        <v>108</v>
      </c>
      <c r="G140" s="238">
        <v>101</v>
      </c>
      <c r="H140" s="238">
        <v>101</v>
      </c>
      <c r="I140" s="257">
        <f t="shared" si="15"/>
        <v>209</v>
      </c>
      <c r="J140" s="1054">
        <f t="shared" si="14"/>
        <v>209</v>
      </c>
    </row>
    <row r="141" spans="2:10">
      <c r="B141" s="199"/>
      <c r="C141" s="233" t="s">
        <v>1996</v>
      </c>
      <c r="D141" s="234" t="s">
        <v>1997</v>
      </c>
      <c r="E141" s="242">
        <v>2</v>
      </c>
      <c r="F141" s="242">
        <v>2</v>
      </c>
      <c r="G141" s="238">
        <v>3</v>
      </c>
      <c r="H141" s="238">
        <v>3</v>
      </c>
      <c r="I141" s="257">
        <f t="shared" si="15"/>
        <v>5</v>
      </c>
      <c r="J141" s="1054">
        <f t="shared" si="14"/>
        <v>5</v>
      </c>
    </row>
    <row r="142" spans="2:10">
      <c r="B142" s="199"/>
      <c r="C142" s="233" t="s">
        <v>1918</v>
      </c>
      <c r="D142" s="234" t="s">
        <v>1998</v>
      </c>
      <c r="E142" s="242">
        <v>1</v>
      </c>
      <c r="F142" s="242">
        <v>1</v>
      </c>
      <c r="G142" s="238">
        <v>9</v>
      </c>
      <c r="H142" s="238">
        <v>9</v>
      </c>
      <c r="I142" s="257">
        <f t="shared" si="15"/>
        <v>10</v>
      </c>
      <c r="J142" s="1054">
        <f t="shared" si="14"/>
        <v>10</v>
      </c>
    </row>
    <row r="143" spans="2:10">
      <c r="B143" s="199"/>
      <c r="C143" s="233" t="s">
        <v>1944</v>
      </c>
      <c r="D143" s="234" t="s">
        <v>1999</v>
      </c>
      <c r="E143" s="242"/>
      <c r="F143" s="242"/>
      <c r="G143" s="238"/>
      <c r="H143" s="238"/>
      <c r="I143" s="257">
        <f t="shared" si="15"/>
        <v>0</v>
      </c>
      <c r="J143" s="1054">
        <f t="shared" si="14"/>
        <v>0</v>
      </c>
    </row>
    <row r="144" spans="2:10">
      <c r="B144" s="199"/>
      <c r="C144" s="233" t="s">
        <v>2000</v>
      </c>
      <c r="D144" s="234" t="s">
        <v>2001</v>
      </c>
      <c r="E144" s="242"/>
      <c r="F144" s="242"/>
      <c r="G144" s="238">
        <v>3</v>
      </c>
      <c r="H144" s="238">
        <v>3</v>
      </c>
      <c r="I144" s="257">
        <f t="shared" si="15"/>
        <v>3</v>
      </c>
      <c r="J144" s="1054">
        <f t="shared" si="14"/>
        <v>3</v>
      </c>
    </row>
    <row r="145" spans="2:10">
      <c r="B145" s="199"/>
      <c r="C145" s="233" t="s">
        <v>1902</v>
      </c>
      <c r="D145" s="234" t="s">
        <v>1903</v>
      </c>
      <c r="E145" s="242">
        <v>4</v>
      </c>
      <c r="F145" s="242">
        <v>4</v>
      </c>
      <c r="G145" s="238">
        <v>22</v>
      </c>
      <c r="H145" s="238">
        <v>22</v>
      </c>
      <c r="I145" s="257">
        <f t="shared" si="15"/>
        <v>26</v>
      </c>
      <c r="J145" s="1054">
        <f t="shared" si="14"/>
        <v>26</v>
      </c>
    </row>
    <row r="146" spans="2:10">
      <c r="B146" s="199"/>
      <c r="C146" s="233" t="s">
        <v>2002</v>
      </c>
      <c r="D146" s="234" t="s">
        <v>2003</v>
      </c>
      <c r="E146" s="242">
        <v>1</v>
      </c>
      <c r="F146" s="242">
        <v>1</v>
      </c>
      <c r="G146" s="238"/>
      <c r="H146" s="238"/>
      <c r="I146" s="257">
        <f t="shared" si="15"/>
        <v>1</v>
      </c>
      <c r="J146" s="1054">
        <f t="shared" si="14"/>
        <v>1</v>
      </c>
    </row>
    <row r="147" spans="2:10" ht="25.5">
      <c r="B147" s="199"/>
      <c r="C147" s="233" t="s">
        <v>1856</v>
      </c>
      <c r="D147" s="234" t="s">
        <v>1857</v>
      </c>
      <c r="E147" s="242">
        <v>7</v>
      </c>
      <c r="F147" s="242">
        <v>7</v>
      </c>
      <c r="G147" s="238">
        <v>234</v>
      </c>
      <c r="H147" s="238">
        <v>234</v>
      </c>
      <c r="I147" s="257">
        <f t="shared" si="15"/>
        <v>241</v>
      </c>
      <c r="J147" s="1054">
        <f t="shared" si="14"/>
        <v>241</v>
      </c>
    </row>
    <row r="148" spans="2:10" ht="25.5">
      <c r="B148" s="199"/>
      <c r="C148" s="233" t="s">
        <v>2004</v>
      </c>
      <c r="D148" s="234" t="s">
        <v>2005</v>
      </c>
      <c r="E148" s="242"/>
      <c r="F148" s="242"/>
      <c r="G148" s="238"/>
      <c r="H148" s="238"/>
      <c r="I148" s="257">
        <f t="shared" si="15"/>
        <v>0</v>
      </c>
      <c r="J148" s="1054">
        <f t="shared" si="14"/>
        <v>0</v>
      </c>
    </row>
    <row r="149" spans="2:10" ht="25.5">
      <c r="B149" s="199"/>
      <c r="C149" s="233" t="s">
        <v>1904</v>
      </c>
      <c r="D149" s="234" t="s">
        <v>1905</v>
      </c>
      <c r="E149" s="242">
        <v>1</v>
      </c>
      <c r="F149" s="242">
        <v>1</v>
      </c>
      <c r="G149" s="238">
        <v>102</v>
      </c>
      <c r="H149" s="238">
        <v>102</v>
      </c>
      <c r="I149" s="257">
        <f t="shared" si="15"/>
        <v>103</v>
      </c>
      <c r="J149" s="1054">
        <f t="shared" si="14"/>
        <v>103</v>
      </c>
    </row>
    <row r="150" spans="2:10" ht="25.5">
      <c r="B150" s="199"/>
      <c r="C150" s="233" t="s">
        <v>2006</v>
      </c>
      <c r="D150" s="234" t="s">
        <v>2007</v>
      </c>
      <c r="E150" s="242"/>
      <c r="F150" s="242"/>
      <c r="G150" s="238"/>
      <c r="H150" s="238"/>
      <c r="I150" s="257">
        <f t="shared" si="15"/>
        <v>0</v>
      </c>
      <c r="J150" s="1054">
        <f t="shared" si="14"/>
        <v>0</v>
      </c>
    </row>
    <row r="151" spans="2:10">
      <c r="B151" s="199"/>
      <c r="C151" s="233" t="s">
        <v>2008</v>
      </c>
      <c r="D151" s="234" t="s">
        <v>2009</v>
      </c>
      <c r="E151" s="242"/>
      <c r="F151" s="242"/>
      <c r="G151" s="238">
        <v>1</v>
      </c>
      <c r="H151" s="238">
        <v>1</v>
      </c>
      <c r="I151" s="257">
        <f t="shared" si="15"/>
        <v>1</v>
      </c>
      <c r="J151" s="1054">
        <f t="shared" si="14"/>
        <v>1</v>
      </c>
    </row>
    <row r="152" spans="2:10">
      <c r="B152" s="199"/>
      <c r="C152" s="233" t="s">
        <v>2010</v>
      </c>
      <c r="D152" s="234" t="s">
        <v>2011</v>
      </c>
      <c r="E152" s="242">
        <v>1913</v>
      </c>
      <c r="F152" s="242">
        <v>1913</v>
      </c>
      <c r="G152" s="238">
        <v>77</v>
      </c>
      <c r="H152" s="238">
        <v>77</v>
      </c>
      <c r="I152" s="257">
        <f t="shared" si="15"/>
        <v>1990</v>
      </c>
      <c r="J152" s="1054">
        <f t="shared" si="14"/>
        <v>1990</v>
      </c>
    </row>
    <row r="153" spans="2:10">
      <c r="B153" s="199"/>
      <c r="C153" s="233" t="s">
        <v>2012</v>
      </c>
      <c r="D153" s="234" t="s">
        <v>2013</v>
      </c>
      <c r="E153" s="242">
        <v>17</v>
      </c>
      <c r="F153" s="242">
        <v>17</v>
      </c>
      <c r="G153" s="238">
        <v>45</v>
      </c>
      <c r="H153" s="238">
        <v>45</v>
      </c>
      <c r="I153" s="257">
        <f t="shared" si="15"/>
        <v>62</v>
      </c>
      <c r="J153" s="1054">
        <f t="shared" si="14"/>
        <v>62</v>
      </c>
    </row>
    <row r="154" spans="2:10">
      <c r="B154" s="199"/>
      <c r="C154" s="233" t="s">
        <v>2014</v>
      </c>
      <c r="D154" s="234" t="s">
        <v>2015</v>
      </c>
      <c r="E154" s="242"/>
      <c r="F154" s="242"/>
      <c r="G154" s="238"/>
      <c r="H154" s="238"/>
      <c r="I154" s="257">
        <f t="shared" si="15"/>
        <v>0</v>
      </c>
      <c r="J154" s="1054">
        <f t="shared" si="14"/>
        <v>0</v>
      </c>
    </row>
    <row r="155" spans="2:10">
      <c r="B155" s="199"/>
      <c r="C155" s="233" t="s">
        <v>2016</v>
      </c>
      <c r="D155" s="234" t="s">
        <v>2017</v>
      </c>
      <c r="E155" s="242"/>
      <c r="F155" s="242"/>
      <c r="G155" s="238"/>
      <c r="H155" s="238"/>
      <c r="I155" s="257">
        <f t="shared" si="15"/>
        <v>0</v>
      </c>
      <c r="J155" s="1054">
        <f t="shared" si="14"/>
        <v>0</v>
      </c>
    </row>
    <row r="156" spans="2:10">
      <c r="B156" s="199"/>
      <c r="C156" s="233" t="s">
        <v>2018</v>
      </c>
      <c r="D156" s="234" t="s">
        <v>2019</v>
      </c>
      <c r="E156" s="242">
        <v>76</v>
      </c>
      <c r="F156" s="242">
        <v>76</v>
      </c>
      <c r="G156" s="238">
        <v>1</v>
      </c>
      <c r="H156" s="238">
        <v>1</v>
      </c>
      <c r="I156" s="257">
        <f t="shared" si="15"/>
        <v>77</v>
      </c>
      <c r="J156" s="1054">
        <f t="shared" si="14"/>
        <v>77</v>
      </c>
    </row>
    <row r="157" spans="2:10" ht="25.5">
      <c r="B157" s="199"/>
      <c r="C157" s="233" t="s">
        <v>2020</v>
      </c>
      <c r="D157" s="234" t="s">
        <v>2021</v>
      </c>
      <c r="E157" s="242"/>
      <c r="F157" s="242"/>
      <c r="G157" s="238"/>
      <c r="H157" s="238"/>
      <c r="I157" s="257">
        <f t="shared" si="15"/>
        <v>0</v>
      </c>
      <c r="J157" s="1054">
        <f t="shared" si="14"/>
        <v>0</v>
      </c>
    </row>
    <row r="158" spans="2:10" ht="25.5">
      <c r="B158" s="199"/>
      <c r="C158" s="233" t="s">
        <v>2022</v>
      </c>
      <c r="D158" s="234" t="s">
        <v>2023</v>
      </c>
      <c r="E158" s="242"/>
      <c r="F158" s="242"/>
      <c r="G158" s="238">
        <v>1</v>
      </c>
      <c r="H158" s="238">
        <v>1</v>
      </c>
      <c r="I158" s="257">
        <f t="shared" si="15"/>
        <v>1</v>
      </c>
      <c r="J158" s="1054">
        <f t="shared" si="14"/>
        <v>1</v>
      </c>
    </row>
    <row r="159" spans="2:10" ht="25.5">
      <c r="B159" s="199"/>
      <c r="C159" s="233" t="s">
        <v>2024</v>
      </c>
      <c r="D159" s="234" t="s">
        <v>2025</v>
      </c>
      <c r="E159" s="242"/>
      <c r="F159" s="242"/>
      <c r="G159" s="238">
        <v>416</v>
      </c>
      <c r="H159" s="238">
        <v>416</v>
      </c>
      <c r="I159" s="257">
        <f t="shared" si="15"/>
        <v>416</v>
      </c>
      <c r="J159" s="1054">
        <f t="shared" si="14"/>
        <v>416</v>
      </c>
    </row>
    <row r="160" spans="2:10" ht="25.5">
      <c r="B160" s="199"/>
      <c r="C160" s="233" t="s">
        <v>2026</v>
      </c>
      <c r="D160" s="234" t="s">
        <v>2027</v>
      </c>
      <c r="E160" s="242">
        <v>297</v>
      </c>
      <c r="F160" s="242">
        <v>297</v>
      </c>
      <c r="G160" s="238">
        <v>23</v>
      </c>
      <c r="H160" s="238">
        <v>23</v>
      </c>
      <c r="I160" s="257">
        <f t="shared" si="15"/>
        <v>320</v>
      </c>
      <c r="J160" s="1054">
        <f t="shared" si="14"/>
        <v>320</v>
      </c>
    </row>
    <row r="161" spans="2:10" ht="38.25">
      <c r="B161" s="199"/>
      <c r="C161" s="233" t="s">
        <v>1946</v>
      </c>
      <c r="D161" s="234" t="s">
        <v>2028</v>
      </c>
      <c r="E161" s="242"/>
      <c r="F161" s="242"/>
      <c r="G161" s="238"/>
      <c r="H161" s="238"/>
      <c r="I161" s="257">
        <f t="shared" si="15"/>
        <v>0</v>
      </c>
      <c r="J161" s="1054">
        <f t="shared" si="14"/>
        <v>0</v>
      </c>
    </row>
    <row r="162" spans="2:10">
      <c r="B162" s="199"/>
      <c r="C162" s="233" t="s">
        <v>1906</v>
      </c>
      <c r="D162" s="234" t="s">
        <v>1907</v>
      </c>
      <c r="E162" s="242">
        <v>1</v>
      </c>
      <c r="F162" s="242">
        <v>1</v>
      </c>
      <c r="G162" s="242">
        <v>3</v>
      </c>
      <c r="H162" s="242">
        <v>3</v>
      </c>
      <c r="I162" s="257">
        <f t="shared" si="15"/>
        <v>4</v>
      </c>
      <c r="J162" s="1054">
        <f t="shared" si="14"/>
        <v>4</v>
      </c>
    </row>
    <row r="163" spans="2:10" ht="38.25">
      <c r="B163" s="199"/>
      <c r="C163" s="233" t="s">
        <v>2029</v>
      </c>
      <c r="D163" s="234" t="s">
        <v>2030</v>
      </c>
      <c r="E163" s="261">
        <v>21</v>
      </c>
      <c r="F163" s="261">
        <v>21</v>
      </c>
      <c r="G163" s="261">
        <v>80</v>
      </c>
      <c r="H163" s="261">
        <v>80</v>
      </c>
      <c r="I163" s="257">
        <f t="shared" si="15"/>
        <v>101</v>
      </c>
      <c r="J163" s="1054">
        <f t="shared" si="14"/>
        <v>101</v>
      </c>
    </row>
    <row r="164" spans="2:10" ht="51">
      <c r="B164" s="199"/>
      <c r="C164" s="233" t="s">
        <v>2031</v>
      </c>
      <c r="D164" s="234" t="s">
        <v>2032</v>
      </c>
      <c r="E164" s="261">
        <v>110</v>
      </c>
      <c r="F164" s="261">
        <v>110</v>
      </c>
      <c r="G164" s="261">
        <v>242</v>
      </c>
      <c r="H164" s="261">
        <v>242</v>
      </c>
      <c r="I164" s="257">
        <f t="shared" si="15"/>
        <v>352</v>
      </c>
      <c r="J164" s="1054">
        <f t="shared" si="14"/>
        <v>352</v>
      </c>
    </row>
    <row r="165" spans="2:10" ht="25.5">
      <c r="B165" s="199"/>
      <c r="C165" s="233" t="s">
        <v>2033</v>
      </c>
      <c r="D165" s="234" t="s">
        <v>2034</v>
      </c>
      <c r="E165" s="261">
        <v>108</v>
      </c>
      <c r="F165" s="261">
        <v>108</v>
      </c>
      <c r="G165" s="261">
        <v>576</v>
      </c>
      <c r="H165" s="261">
        <v>576</v>
      </c>
      <c r="I165" s="257">
        <f t="shared" si="15"/>
        <v>684</v>
      </c>
      <c r="J165" s="1054">
        <f t="shared" si="14"/>
        <v>684</v>
      </c>
    </row>
    <row r="166" spans="2:10" ht="25.5">
      <c r="B166" s="199"/>
      <c r="C166" s="233" t="s">
        <v>2035</v>
      </c>
      <c r="D166" s="234" t="s">
        <v>2036</v>
      </c>
      <c r="E166" s="261">
        <v>246</v>
      </c>
      <c r="F166" s="261">
        <v>246</v>
      </c>
      <c r="G166" s="261">
        <v>1410</v>
      </c>
      <c r="H166" s="261">
        <v>1410</v>
      </c>
      <c r="I166" s="257">
        <f t="shared" si="15"/>
        <v>1656</v>
      </c>
      <c r="J166" s="1054">
        <f t="shared" si="14"/>
        <v>1656</v>
      </c>
    </row>
    <row r="167" spans="2:10" ht="38.25">
      <c r="B167" s="199"/>
      <c r="C167" s="233" t="s">
        <v>1799</v>
      </c>
      <c r="D167" s="234" t="s">
        <v>1800</v>
      </c>
      <c r="E167" s="261">
        <v>163</v>
      </c>
      <c r="F167" s="261">
        <v>163</v>
      </c>
      <c r="G167" s="261">
        <v>745</v>
      </c>
      <c r="H167" s="261">
        <v>745</v>
      </c>
      <c r="I167" s="257">
        <f t="shared" si="15"/>
        <v>908</v>
      </c>
      <c r="J167" s="1054">
        <f t="shared" si="14"/>
        <v>908</v>
      </c>
    </row>
    <row r="168" spans="2:10" ht="25.5">
      <c r="B168" s="199"/>
      <c r="C168" s="233" t="s">
        <v>1802</v>
      </c>
      <c r="D168" s="234" t="s">
        <v>2037</v>
      </c>
      <c r="E168" s="261">
        <v>2</v>
      </c>
      <c r="F168" s="261">
        <v>2</v>
      </c>
      <c r="G168" s="261">
        <v>101</v>
      </c>
      <c r="H168" s="261">
        <v>101</v>
      </c>
      <c r="I168" s="257">
        <f t="shared" si="15"/>
        <v>103</v>
      </c>
      <c r="J168" s="1054">
        <f t="shared" si="14"/>
        <v>103</v>
      </c>
    </row>
    <row r="169" spans="2:10">
      <c r="B169" s="199"/>
      <c r="C169" s="233" t="s">
        <v>2038</v>
      </c>
      <c r="D169" s="234" t="s">
        <v>2039</v>
      </c>
      <c r="E169" s="261">
        <v>1</v>
      </c>
      <c r="F169" s="261">
        <v>1</v>
      </c>
      <c r="G169" s="261">
        <v>442</v>
      </c>
      <c r="H169" s="261">
        <v>442</v>
      </c>
      <c r="I169" s="257">
        <f t="shared" si="15"/>
        <v>443</v>
      </c>
      <c r="J169" s="1054">
        <f t="shared" si="14"/>
        <v>443</v>
      </c>
    </row>
    <row r="170" spans="2:10">
      <c r="B170" s="199"/>
      <c r="C170" s="233" t="s">
        <v>1809</v>
      </c>
      <c r="D170" s="234" t="s">
        <v>1810</v>
      </c>
      <c r="E170" s="242"/>
      <c r="F170" s="242"/>
      <c r="G170" s="261"/>
      <c r="H170" s="261"/>
      <c r="I170" s="257">
        <f t="shared" si="15"/>
        <v>0</v>
      </c>
      <c r="J170" s="1054">
        <f t="shared" si="14"/>
        <v>0</v>
      </c>
    </row>
    <row r="171" spans="2:10">
      <c r="B171" s="199"/>
      <c r="C171" s="233" t="s">
        <v>2040</v>
      </c>
      <c r="D171" s="234" t="s">
        <v>2041</v>
      </c>
      <c r="E171" s="242"/>
      <c r="F171" s="242"/>
      <c r="G171" s="261">
        <v>550</v>
      </c>
      <c r="H171" s="261">
        <v>550</v>
      </c>
      <c r="I171" s="257">
        <f t="shared" si="15"/>
        <v>550</v>
      </c>
      <c r="J171" s="1054">
        <f t="shared" si="14"/>
        <v>550</v>
      </c>
    </row>
    <row r="172" spans="2:10">
      <c r="B172" s="199"/>
      <c r="C172" s="233" t="s">
        <v>1794</v>
      </c>
      <c r="D172" s="234" t="s">
        <v>2042</v>
      </c>
      <c r="E172" s="261">
        <v>5</v>
      </c>
      <c r="F172" s="261">
        <v>5</v>
      </c>
      <c r="G172" s="261">
        <v>67</v>
      </c>
      <c r="H172" s="261">
        <v>67</v>
      </c>
      <c r="I172" s="257">
        <f t="shared" si="15"/>
        <v>72</v>
      </c>
      <c r="J172" s="1054">
        <f t="shared" si="14"/>
        <v>72</v>
      </c>
    </row>
    <row r="173" spans="2:10" ht="25.5">
      <c r="B173" s="199"/>
      <c r="C173" s="233" t="s">
        <v>2043</v>
      </c>
      <c r="D173" s="234" t="s">
        <v>2044</v>
      </c>
      <c r="E173" s="242"/>
      <c r="F173" s="242"/>
      <c r="G173" s="261">
        <v>20</v>
      </c>
      <c r="H173" s="261">
        <v>20</v>
      </c>
      <c r="I173" s="257">
        <f t="shared" si="15"/>
        <v>20</v>
      </c>
      <c r="J173" s="1054">
        <f t="shared" si="14"/>
        <v>20</v>
      </c>
    </row>
    <row r="174" spans="2:10" ht="38.25">
      <c r="B174" s="199"/>
      <c r="C174" s="233" t="s">
        <v>2045</v>
      </c>
      <c r="D174" s="234" t="s">
        <v>2046</v>
      </c>
      <c r="E174" s="242">
        <v>3345</v>
      </c>
      <c r="F174" s="242">
        <v>3345</v>
      </c>
      <c r="G174" s="261">
        <v>101</v>
      </c>
      <c r="H174" s="261">
        <v>101</v>
      </c>
      <c r="I174" s="257">
        <f t="shared" si="15"/>
        <v>3446</v>
      </c>
      <c r="J174" s="1054">
        <f t="shared" si="14"/>
        <v>3446</v>
      </c>
    </row>
    <row r="175" spans="2:10">
      <c r="B175" s="199"/>
      <c r="C175" s="233" t="s">
        <v>2047</v>
      </c>
      <c r="D175" s="234" t="s">
        <v>2048</v>
      </c>
      <c r="E175" s="242"/>
      <c r="F175" s="242"/>
      <c r="G175" s="261"/>
      <c r="H175" s="261"/>
      <c r="I175" s="257">
        <f t="shared" si="15"/>
        <v>0</v>
      </c>
      <c r="J175" s="1054">
        <f t="shared" si="14"/>
        <v>0</v>
      </c>
    </row>
    <row r="176" spans="2:10" ht="25.5">
      <c r="B176" s="199"/>
      <c r="C176" s="233" t="s">
        <v>2049</v>
      </c>
      <c r="D176" s="234" t="s">
        <v>2050</v>
      </c>
      <c r="E176" s="242"/>
      <c r="F176" s="242"/>
      <c r="G176" s="261">
        <v>2</v>
      </c>
      <c r="H176" s="261">
        <v>2</v>
      </c>
      <c r="I176" s="257">
        <f t="shared" si="15"/>
        <v>2</v>
      </c>
      <c r="J176" s="1054">
        <f t="shared" si="14"/>
        <v>2</v>
      </c>
    </row>
    <row r="177" spans="2:10" ht="25.5">
      <c r="B177" s="199"/>
      <c r="C177" s="233" t="s">
        <v>1795</v>
      </c>
      <c r="D177" s="234" t="s">
        <v>2051</v>
      </c>
      <c r="E177" s="242"/>
      <c r="F177" s="242"/>
      <c r="G177" s="261">
        <v>5</v>
      </c>
      <c r="H177" s="261">
        <v>5</v>
      </c>
      <c r="I177" s="257">
        <f t="shared" si="15"/>
        <v>5</v>
      </c>
      <c r="J177" s="1054">
        <f t="shared" si="14"/>
        <v>5</v>
      </c>
    </row>
    <row r="178" spans="2:10" ht="25.5">
      <c r="B178" s="199"/>
      <c r="C178" s="233" t="s">
        <v>1807</v>
      </c>
      <c r="D178" s="234" t="s">
        <v>1808</v>
      </c>
      <c r="E178" s="242"/>
      <c r="F178" s="242"/>
      <c r="G178" s="261">
        <v>23</v>
      </c>
      <c r="H178" s="261">
        <v>23</v>
      </c>
      <c r="I178" s="257">
        <f t="shared" si="15"/>
        <v>23</v>
      </c>
      <c r="J178" s="1054">
        <f t="shared" si="14"/>
        <v>23</v>
      </c>
    </row>
    <row r="179" spans="2:10">
      <c r="B179" s="199"/>
      <c r="C179" s="233" t="s">
        <v>1815</v>
      </c>
      <c r="D179" s="234" t="s">
        <v>1816</v>
      </c>
      <c r="E179" s="242"/>
      <c r="F179" s="242"/>
      <c r="G179" s="261">
        <v>8</v>
      </c>
      <c r="H179" s="261">
        <v>8</v>
      </c>
      <c r="I179" s="257">
        <f t="shared" si="15"/>
        <v>8</v>
      </c>
      <c r="J179" s="1054">
        <f t="shared" si="14"/>
        <v>8</v>
      </c>
    </row>
    <row r="180" spans="2:10">
      <c r="B180" s="199"/>
      <c r="C180" s="233" t="s">
        <v>2052</v>
      </c>
      <c r="D180" s="234" t="s">
        <v>2053</v>
      </c>
      <c r="E180" s="242"/>
      <c r="F180" s="242"/>
      <c r="G180" s="261">
        <v>121</v>
      </c>
      <c r="H180" s="261">
        <v>121</v>
      </c>
      <c r="I180" s="257">
        <f t="shared" si="15"/>
        <v>121</v>
      </c>
      <c r="J180" s="1054">
        <f t="shared" si="14"/>
        <v>121</v>
      </c>
    </row>
    <row r="181" spans="2:10" ht="25.5">
      <c r="B181" s="199"/>
      <c r="C181" s="233" t="s">
        <v>2054</v>
      </c>
      <c r="D181" s="234" t="s">
        <v>2055</v>
      </c>
      <c r="E181" s="242"/>
      <c r="F181" s="242"/>
      <c r="G181" s="261">
        <v>29</v>
      </c>
      <c r="H181" s="261">
        <v>29</v>
      </c>
      <c r="I181" s="257">
        <f t="shared" si="15"/>
        <v>29</v>
      </c>
      <c r="J181" s="1054">
        <f t="shared" si="14"/>
        <v>29</v>
      </c>
    </row>
    <row r="182" spans="2:10">
      <c r="B182" s="199"/>
      <c r="C182" s="233" t="s">
        <v>2056</v>
      </c>
      <c r="D182" s="234" t="s">
        <v>2057</v>
      </c>
      <c r="E182" s="242"/>
      <c r="F182" s="242"/>
      <c r="G182" s="261"/>
      <c r="H182" s="261"/>
      <c r="I182" s="257">
        <f t="shared" si="15"/>
        <v>0</v>
      </c>
      <c r="J182" s="1054">
        <f t="shared" si="14"/>
        <v>0</v>
      </c>
    </row>
    <row r="183" spans="2:10">
      <c r="B183" s="199"/>
      <c r="C183" s="233" t="s">
        <v>1966</v>
      </c>
      <c r="D183" s="234" t="s">
        <v>1967</v>
      </c>
      <c r="E183" s="242"/>
      <c r="F183" s="242"/>
      <c r="G183" s="261">
        <v>16</v>
      </c>
      <c r="H183" s="261">
        <v>16</v>
      </c>
      <c r="I183" s="257">
        <f t="shared" si="15"/>
        <v>16</v>
      </c>
      <c r="J183" s="1054">
        <f t="shared" si="14"/>
        <v>16</v>
      </c>
    </row>
    <row r="184" spans="2:10" ht="25.5">
      <c r="B184" s="199"/>
      <c r="C184" s="233" t="s">
        <v>2058</v>
      </c>
      <c r="D184" s="234" t="s">
        <v>2059</v>
      </c>
      <c r="E184" s="242"/>
      <c r="F184" s="242"/>
      <c r="G184" s="261">
        <v>218</v>
      </c>
      <c r="H184" s="261">
        <v>218</v>
      </c>
      <c r="I184" s="257">
        <f t="shared" si="15"/>
        <v>218</v>
      </c>
      <c r="J184" s="1054">
        <f t="shared" si="14"/>
        <v>218</v>
      </c>
    </row>
    <row r="185" spans="2:10" ht="38.25">
      <c r="B185" s="199"/>
      <c r="C185" s="233" t="s">
        <v>2060</v>
      </c>
      <c r="D185" s="234" t="s">
        <v>2061</v>
      </c>
      <c r="E185" s="242"/>
      <c r="F185" s="242"/>
      <c r="G185" s="261"/>
      <c r="H185" s="261"/>
      <c r="I185" s="257">
        <f t="shared" si="15"/>
        <v>0</v>
      </c>
      <c r="J185" s="1054">
        <f t="shared" si="14"/>
        <v>0</v>
      </c>
    </row>
    <row r="186" spans="2:10" ht="25.5">
      <c r="B186" s="199"/>
      <c r="C186" s="233" t="s">
        <v>2062</v>
      </c>
      <c r="D186" s="234" t="s">
        <v>2063</v>
      </c>
      <c r="E186" s="242"/>
      <c r="F186" s="242"/>
      <c r="G186" s="261"/>
      <c r="H186" s="261"/>
      <c r="I186" s="257">
        <f t="shared" si="15"/>
        <v>0</v>
      </c>
      <c r="J186" s="1054">
        <f t="shared" si="14"/>
        <v>0</v>
      </c>
    </row>
    <row r="187" spans="2:10" ht="25.5">
      <c r="B187" s="199"/>
      <c r="C187" s="233" t="s">
        <v>1805</v>
      </c>
      <c r="D187" s="234" t="s">
        <v>2064</v>
      </c>
      <c r="E187" s="242"/>
      <c r="F187" s="242"/>
      <c r="G187" s="261"/>
      <c r="H187" s="261"/>
      <c r="I187" s="257">
        <f t="shared" si="15"/>
        <v>0</v>
      </c>
      <c r="J187" s="1054">
        <f t="shared" si="14"/>
        <v>0</v>
      </c>
    </row>
    <row r="188" spans="2:10" ht="25.5">
      <c r="B188" s="199"/>
      <c r="C188" s="233" t="s">
        <v>1797</v>
      </c>
      <c r="D188" s="234" t="s">
        <v>2065</v>
      </c>
      <c r="E188" s="242">
        <v>102</v>
      </c>
      <c r="F188" s="242">
        <v>102</v>
      </c>
      <c r="G188" s="261">
        <v>1282</v>
      </c>
      <c r="H188" s="261">
        <v>1282</v>
      </c>
      <c r="I188" s="257">
        <f t="shared" si="15"/>
        <v>1384</v>
      </c>
      <c r="J188" s="1054">
        <f t="shared" si="14"/>
        <v>1384</v>
      </c>
    </row>
    <row r="189" spans="2:10" ht="25.5">
      <c r="B189" s="199"/>
      <c r="C189" s="233" t="s">
        <v>2066</v>
      </c>
      <c r="D189" s="234" t="s">
        <v>2067</v>
      </c>
      <c r="E189" s="242">
        <v>1</v>
      </c>
      <c r="F189" s="242">
        <v>1</v>
      </c>
      <c r="G189" s="261">
        <v>14</v>
      </c>
      <c r="H189" s="261">
        <v>14</v>
      </c>
      <c r="I189" s="257">
        <f t="shared" si="15"/>
        <v>15</v>
      </c>
      <c r="J189" s="1054">
        <f t="shared" si="14"/>
        <v>15</v>
      </c>
    </row>
    <row r="190" spans="2:10" ht="25.5">
      <c r="B190" s="199"/>
      <c r="C190" s="233" t="s">
        <v>2068</v>
      </c>
      <c r="D190" s="234" t="s">
        <v>2069</v>
      </c>
      <c r="E190" s="242"/>
      <c r="F190" s="242"/>
      <c r="G190" s="261">
        <v>13</v>
      </c>
      <c r="H190" s="261">
        <v>13</v>
      </c>
      <c r="I190" s="257">
        <f t="shared" si="15"/>
        <v>13</v>
      </c>
      <c r="J190" s="1054">
        <f t="shared" si="14"/>
        <v>13</v>
      </c>
    </row>
    <row r="191" spans="2:10" ht="25.5">
      <c r="B191" s="199"/>
      <c r="C191" s="233" t="s">
        <v>1801</v>
      </c>
      <c r="D191" s="234" t="s">
        <v>2070</v>
      </c>
      <c r="E191" s="242">
        <v>8</v>
      </c>
      <c r="F191" s="242">
        <v>8</v>
      </c>
      <c r="G191" s="261">
        <v>413</v>
      </c>
      <c r="H191" s="261">
        <v>413</v>
      </c>
      <c r="I191" s="257">
        <f t="shared" si="15"/>
        <v>421</v>
      </c>
      <c r="J191" s="1054">
        <f t="shared" si="14"/>
        <v>421</v>
      </c>
    </row>
    <row r="192" spans="2:10" ht="25.5">
      <c r="B192" s="199"/>
      <c r="C192" s="233" t="s">
        <v>2071</v>
      </c>
      <c r="D192" s="234" t="s">
        <v>2072</v>
      </c>
      <c r="E192" s="242"/>
      <c r="F192" s="242"/>
      <c r="G192" s="242"/>
      <c r="H192" s="242"/>
      <c r="I192" s="257">
        <f t="shared" si="15"/>
        <v>0</v>
      </c>
      <c r="J192" s="1054">
        <f t="shared" si="14"/>
        <v>0</v>
      </c>
    </row>
    <row r="193" spans="2:10">
      <c r="B193" s="199"/>
      <c r="C193" s="233" t="s">
        <v>2073</v>
      </c>
      <c r="D193" s="234" t="s">
        <v>2074</v>
      </c>
      <c r="E193" s="242"/>
      <c r="F193" s="242"/>
      <c r="G193" s="261">
        <v>12</v>
      </c>
      <c r="H193" s="261">
        <v>12</v>
      </c>
      <c r="I193" s="257">
        <f t="shared" si="15"/>
        <v>12</v>
      </c>
      <c r="J193" s="1054">
        <f t="shared" si="14"/>
        <v>12</v>
      </c>
    </row>
    <row r="194" spans="2:10">
      <c r="B194" s="199"/>
      <c r="C194" s="233" t="s">
        <v>2075</v>
      </c>
      <c r="D194" s="234" t="s">
        <v>2076</v>
      </c>
      <c r="E194" s="261">
        <v>3</v>
      </c>
      <c r="F194" s="261">
        <v>3</v>
      </c>
      <c r="G194" s="261"/>
      <c r="H194" s="261"/>
      <c r="I194" s="257">
        <f t="shared" si="15"/>
        <v>3</v>
      </c>
      <c r="J194" s="1054">
        <f t="shared" si="14"/>
        <v>3</v>
      </c>
    </row>
    <row r="195" spans="2:10" ht="25.5">
      <c r="B195" s="199"/>
      <c r="C195" s="233" t="s">
        <v>1803</v>
      </c>
      <c r="D195" s="234" t="s">
        <v>2077</v>
      </c>
      <c r="E195" s="261">
        <v>5</v>
      </c>
      <c r="F195" s="261">
        <v>5</v>
      </c>
      <c r="G195" s="261">
        <v>680</v>
      </c>
      <c r="H195" s="261">
        <v>680</v>
      </c>
      <c r="I195" s="257">
        <f t="shared" si="15"/>
        <v>685</v>
      </c>
      <c r="J195" s="1054">
        <f t="shared" si="14"/>
        <v>685</v>
      </c>
    </row>
    <row r="196" spans="2:10" ht="38.25">
      <c r="B196" s="199"/>
      <c r="C196" s="233" t="s">
        <v>2078</v>
      </c>
      <c r="D196" s="234" t="s">
        <v>2079</v>
      </c>
      <c r="E196" s="242"/>
      <c r="F196" s="242"/>
      <c r="G196" s="261">
        <v>2</v>
      </c>
      <c r="H196" s="261">
        <v>2</v>
      </c>
      <c r="I196" s="257">
        <f t="shared" si="15"/>
        <v>2</v>
      </c>
      <c r="J196" s="1054">
        <f t="shared" si="14"/>
        <v>2</v>
      </c>
    </row>
    <row r="197" spans="2:10">
      <c r="B197" s="199"/>
      <c r="C197" s="233" t="s">
        <v>2080</v>
      </c>
      <c r="D197" s="234" t="s">
        <v>2081</v>
      </c>
      <c r="E197" s="242"/>
      <c r="F197" s="242"/>
      <c r="G197" s="242"/>
      <c r="H197" s="242"/>
      <c r="I197" s="257">
        <f t="shared" si="15"/>
        <v>0</v>
      </c>
      <c r="J197" s="1054">
        <f t="shared" si="14"/>
        <v>0</v>
      </c>
    </row>
    <row r="198" spans="2:10" ht="25.5">
      <c r="B198" s="199"/>
      <c r="C198" s="233" t="s">
        <v>2082</v>
      </c>
      <c r="D198" s="234" t="s">
        <v>2083</v>
      </c>
      <c r="E198" s="242">
        <v>1</v>
      </c>
      <c r="F198" s="242">
        <v>1</v>
      </c>
      <c r="G198" s="242"/>
      <c r="H198" s="242"/>
      <c r="I198" s="257">
        <f t="shared" si="15"/>
        <v>1</v>
      </c>
      <c r="J198" s="1054">
        <f t="shared" si="14"/>
        <v>1</v>
      </c>
    </row>
    <row r="199" spans="2:10" ht="25.5">
      <c r="B199" s="199"/>
      <c r="C199" s="233" t="s">
        <v>2084</v>
      </c>
      <c r="D199" s="234" t="s">
        <v>2085</v>
      </c>
      <c r="E199" s="242">
        <v>3</v>
      </c>
      <c r="F199" s="242">
        <v>3</v>
      </c>
      <c r="G199" s="238">
        <v>19</v>
      </c>
      <c r="H199" s="238">
        <v>19</v>
      </c>
      <c r="I199" s="257">
        <f t="shared" si="15"/>
        <v>22</v>
      </c>
      <c r="J199" s="1054">
        <f t="shared" si="14"/>
        <v>22</v>
      </c>
    </row>
    <row r="200" spans="2:10">
      <c r="B200" s="199"/>
      <c r="C200" s="233" t="s">
        <v>2086</v>
      </c>
      <c r="D200" s="234" t="s">
        <v>2087</v>
      </c>
      <c r="E200" s="242"/>
      <c r="F200" s="242"/>
      <c r="G200" s="238"/>
      <c r="H200" s="238"/>
      <c r="I200" s="257">
        <f t="shared" si="15"/>
        <v>0</v>
      </c>
      <c r="J200" s="1054">
        <f t="shared" si="14"/>
        <v>0</v>
      </c>
    </row>
    <row r="201" spans="2:10">
      <c r="B201" s="199"/>
      <c r="C201" s="233" t="s">
        <v>2088</v>
      </c>
      <c r="D201" s="234" t="s">
        <v>2089</v>
      </c>
      <c r="E201" s="242"/>
      <c r="F201" s="242"/>
      <c r="G201" s="238">
        <v>7</v>
      </c>
      <c r="H201" s="238">
        <v>7</v>
      </c>
      <c r="I201" s="257">
        <f t="shared" si="15"/>
        <v>7</v>
      </c>
      <c r="J201" s="1054">
        <f t="shared" si="14"/>
        <v>7</v>
      </c>
    </row>
    <row r="202" spans="2:10">
      <c r="B202" s="199"/>
      <c r="C202" s="233" t="s">
        <v>2090</v>
      </c>
      <c r="D202" s="234" t="s">
        <v>2091</v>
      </c>
      <c r="E202" s="242"/>
      <c r="F202" s="242"/>
      <c r="G202" s="238"/>
      <c r="H202" s="238"/>
      <c r="I202" s="257">
        <f t="shared" si="15"/>
        <v>0</v>
      </c>
      <c r="J202" s="1054">
        <f t="shared" si="15"/>
        <v>0</v>
      </c>
    </row>
    <row r="203" spans="2:10">
      <c r="B203" s="199"/>
      <c r="C203" s="233" t="s">
        <v>2092</v>
      </c>
      <c r="D203" s="234" t="s">
        <v>2093</v>
      </c>
      <c r="E203" s="242"/>
      <c r="F203" s="242"/>
      <c r="G203" s="242"/>
      <c r="H203" s="242"/>
      <c r="I203" s="257">
        <f t="shared" ref="I203:J234" si="16">E203+G203</f>
        <v>0</v>
      </c>
      <c r="J203" s="1054">
        <f t="shared" si="16"/>
        <v>0</v>
      </c>
    </row>
    <row r="204" spans="2:10">
      <c r="B204" s="199"/>
      <c r="C204" s="233" t="s">
        <v>2094</v>
      </c>
      <c r="D204" s="234" t="s">
        <v>2095</v>
      </c>
      <c r="E204" s="242"/>
      <c r="F204" s="242"/>
      <c r="G204" s="242"/>
      <c r="H204" s="242"/>
      <c r="I204" s="257">
        <f t="shared" si="16"/>
        <v>0</v>
      </c>
      <c r="J204" s="1054">
        <f t="shared" si="16"/>
        <v>0</v>
      </c>
    </row>
    <row r="205" spans="2:10">
      <c r="B205" s="199"/>
      <c r="C205" s="233" t="s">
        <v>2096</v>
      </c>
      <c r="D205" s="234" t="s">
        <v>2097</v>
      </c>
      <c r="E205" s="242"/>
      <c r="F205" s="242"/>
      <c r="G205" s="238"/>
      <c r="H205" s="238"/>
      <c r="I205" s="257">
        <f t="shared" si="16"/>
        <v>0</v>
      </c>
      <c r="J205" s="1054">
        <f t="shared" si="16"/>
        <v>0</v>
      </c>
    </row>
    <row r="206" spans="2:10">
      <c r="B206" s="199"/>
      <c r="C206" s="233" t="s">
        <v>2098</v>
      </c>
      <c r="D206" s="234" t="s">
        <v>2099</v>
      </c>
      <c r="E206" s="242">
        <v>2</v>
      </c>
      <c r="F206" s="242">
        <v>2</v>
      </c>
      <c r="G206" s="238">
        <v>7</v>
      </c>
      <c r="H206" s="238">
        <v>7</v>
      </c>
      <c r="I206" s="257">
        <f t="shared" si="16"/>
        <v>9</v>
      </c>
      <c r="J206" s="1054">
        <f t="shared" si="16"/>
        <v>9</v>
      </c>
    </row>
    <row r="207" spans="2:10">
      <c r="B207" s="199"/>
      <c r="C207" s="253" t="s">
        <v>1950</v>
      </c>
      <c r="D207" s="264" t="s">
        <v>1951</v>
      </c>
      <c r="E207" s="242"/>
      <c r="F207" s="242"/>
      <c r="G207" s="238"/>
      <c r="H207" s="238"/>
      <c r="I207" s="257">
        <f t="shared" si="16"/>
        <v>0</v>
      </c>
      <c r="J207" s="1054">
        <f t="shared" si="16"/>
        <v>0</v>
      </c>
    </row>
    <row r="208" spans="2:10" ht="15">
      <c r="B208" s="199"/>
      <c r="C208" s="253" t="s">
        <v>2100</v>
      </c>
      <c r="D208" s="265" t="s">
        <v>2101</v>
      </c>
      <c r="E208" s="1116">
        <v>99</v>
      </c>
      <c r="F208" s="1116">
        <v>99</v>
      </c>
      <c r="G208" s="266">
        <v>34</v>
      </c>
      <c r="H208" s="266">
        <v>34</v>
      </c>
      <c r="I208" s="257">
        <f t="shared" si="16"/>
        <v>133</v>
      </c>
      <c r="J208" s="1054">
        <f t="shared" si="16"/>
        <v>133</v>
      </c>
    </row>
    <row r="209" spans="2:10">
      <c r="B209" s="199"/>
      <c r="C209" s="253" t="s">
        <v>1885</v>
      </c>
      <c r="D209" s="265" t="s">
        <v>1886</v>
      </c>
      <c r="E209" s="242">
        <v>2</v>
      </c>
      <c r="F209" s="242">
        <v>2</v>
      </c>
      <c r="G209" s="238">
        <v>2</v>
      </c>
      <c r="H209" s="238">
        <v>2</v>
      </c>
      <c r="I209" s="257">
        <f t="shared" si="16"/>
        <v>4</v>
      </c>
      <c r="J209" s="1054">
        <f t="shared" si="16"/>
        <v>4</v>
      </c>
    </row>
    <row r="210" spans="2:10">
      <c r="B210" s="199"/>
      <c r="C210" s="253" t="s">
        <v>127</v>
      </c>
      <c r="D210" s="265" t="s">
        <v>1891</v>
      </c>
      <c r="E210" s="242">
        <v>11</v>
      </c>
      <c r="F210" s="242">
        <v>11</v>
      </c>
      <c r="G210" s="238">
        <v>126</v>
      </c>
      <c r="H210" s="238">
        <v>126</v>
      </c>
      <c r="I210" s="257">
        <f t="shared" si="16"/>
        <v>137</v>
      </c>
      <c r="J210" s="1054">
        <f t="shared" si="16"/>
        <v>137</v>
      </c>
    </row>
    <row r="211" spans="2:10">
      <c r="B211" s="199"/>
      <c r="C211" s="253" t="s">
        <v>2102</v>
      </c>
      <c r="D211" s="265" t="s">
        <v>2103</v>
      </c>
      <c r="E211" s="242"/>
      <c r="F211" s="242"/>
      <c r="G211" s="238"/>
      <c r="H211" s="238"/>
      <c r="I211" s="257">
        <f t="shared" si="16"/>
        <v>0</v>
      </c>
      <c r="J211" s="1054">
        <f t="shared" si="16"/>
        <v>0</v>
      </c>
    </row>
    <row r="212" spans="2:10">
      <c r="B212" s="199"/>
      <c r="C212" s="253" t="s">
        <v>2104</v>
      </c>
      <c r="D212" s="265" t="s">
        <v>2105</v>
      </c>
      <c r="E212" s="242">
        <v>1</v>
      </c>
      <c r="F212" s="242">
        <v>1</v>
      </c>
      <c r="G212" s="238"/>
      <c r="H212" s="238"/>
      <c r="I212" s="257">
        <f t="shared" si="16"/>
        <v>1</v>
      </c>
      <c r="J212" s="1054">
        <f t="shared" si="16"/>
        <v>1</v>
      </c>
    </row>
    <row r="213" spans="2:10">
      <c r="B213" s="199"/>
      <c r="C213" s="253" t="s">
        <v>2000</v>
      </c>
      <c r="D213" s="265" t="s">
        <v>2001</v>
      </c>
      <c r="E213" s="242"/>
      <c r="F213" s="242"/>
      <c r="G213" s="238"/>
      <c r="H213" s="238"/>
      <c r="I213" s="257">
        <f t="shared" si="16"/>
        <v>0</v>
      </c>
      <c r="J213" s="1054">
        <f t="shared" si="16"/>
        <v>0</v>
      </c>
    </row>
    <row r="214" spans="2:10">
      <c r="B214" s="199"/>
      <c r="C214" s="253" t="s">
        <v>1956</v>
      </c>
      <c r="D214" s="265" t="s">
        <v>1957</v>
      </c>
      <c r="E214" s="242"/>
      <c r="F214" s="242"/>
      <c r="G214" s="238"/>
      <c r="H214" s="238"/>
      <c r="I214" s="257">
        <f t="shared" si="16"/>
        <v>0</v>
      </c>
      <c r="J214" s="1054">
        <f t="shared" si="16"/>
        <v>0</v>
      </c>
    </row>
    <row r="215" spans="2:10">
      <c r="B215" s="199"/>
      <c r="C215" s="253" t="s">
        <v>2106</v>
      </c>
      <c r="D215" s="265" t="s">
        <v>2107</v>
      </c>
      <c r="E215" s="242">
        <v>1</v>
      </c>
      <c r="F215" s="242">
        <v>1</v>
      </c>
      <c r="G215" s="238">
        <v>3</v>
      </c>
      <c r="H215" s="238">
        <v>3</v>
      </c>
      <c r="I215" s="257">
        <f t="shared" si="16"/>
        <v>4</v>
      </c>
      <c r="J215" s="1054">
        <f t="shared" si="16"/>
        <v>4</v>
      </c>
    </row>
    <row r="216" spans="2:10" ht="25.5">
      <c r="B216" s="199"/>
      <c r="C216" s="253" t="s">
        <v>2108</v>
      </c>
      <c r="D216" s="265" t="s">
        <v>2109</v>
      </c>
      <c r="E216" s="242"/>
      <c r="F216" s="242"/>
      <c r="G216" s="238">
        <v>12</v>
      </c>
      <c r="H216" s="238">
        <v>12</v>
      </c>
      <c r="I216" s="257">
        <f t="shared" si="16"/>
        <v>12</v>
      </c>
      <c r="J216" s="1054">
        <f t="shared" si="16"/>
        <v>12</v>
      </c>
    </row>
    <row r="217" spans="2:10">
      <c r="B217" s="199"/>
      <c r="C217" s="253" t="s">
        <v>2110</v>
      </c>
      <c r="D217" s="265" t="s">
        <v>2111</v>
      </c>
      <c r="E217" s="242"/>
      <c r="F217" s="242"/>
      <c r="G217" s="238"/>
      <c r="H217" s="238"/>
      <c r="I217" s="257">
        <f t="shared" si="16"/>
        <v>0</v>
      </c>
      <c r="J217" s="1054">
        <f t="shared" si="16"/>
        <v>0</v>
      </c>
    </row>
    <row r="218" spans="2:10" ht="25.5">
      <c r="B218" s="199"/>
      <c r="C218" s="253" t="s">
        <v>2112</v>
      </c>
      <c r="D218" s="265" t="s">
        <v>2113</v>
      </c>
      <c r="E218" s="242"/>
      <c r="F218" s="242"/>
      <c r="G218" s="238"/>
      <c r="H218" s="238"/>
      <c r="I218" s="257">
        <f t="shared" si="16"/>
        <v>0</v>
      </c>
      <c r="J218" s="1054">
        <f t="shared" si="16"/>
        <v>0</v>
      </c>
    </row>
    <row r="219" spans="2:10">
      <c r="B219" s="199"/>
      <c r="C219" s="253" t="s">
        <v>2114</v>
      </c>
      <c r="D219" s="265" t="s">
        <v>2115</v>
      </c>
      <c r="E219" s="242"/>
      <c r="F219" s="242"/>
      <c r="G219" s="238">
        <v>1</v>
      </c>
      <c r="H219" s="238">
        <v>1</v>
      </c>
      <c r="I219" s="257">
        <f t="shared" si="16"/>
        <v>1</v>
      </c>
      <c r="J219" s="1054">
        <f t="shared" si="16"/>
        <v>1</v>
      </c>
    </row>
    <row r="220" spans="2:10" ht="25.5">
      <c r="B220" s="199"/>
      <c r="C220" s="253" t="s">
        <v>2116</v>
      </c>
      <c r="D220" s="264" t="s">
        <v>2117</v>
      </c>
      <c r="E220" s="242"/>
      <c r="F220" s="242"/>
      <c r="G220" s="238"/>
      <c r="H220" s="238"/>
      <c r="I220" s="257">
        <f t="shared" si="16"/>
        <v>0</v>
      </c>
      <c r="J220" s="1054">
        <f t="shared" si="16"/>
        <v>0</v>
      </c>
    </row>
    <row r="221" spans="2:10">
      <c r="B221" s="199"/>
      <c r="C221" s="253" t="s">
        <v>2118</v>
      </c>
      <c r="D221" s="264" t="s">
        <v>2119</v>
      </c>
      <c r="E221" s="242"/>
      <c r="F221" s="242"/>
      <c r="G221" s="238">
        <v>2</v>
      </c>
      <c r="H221" s="238">
        <v>2</v>
      </c>
      <c r="I221" s="257">
        <f t="shared" si="16"/>
        <v>2</v>
      </c>
      <c r="J221" s="1054">
        <f t="shared" si="16"/>
        <v>2</v>
      </c>
    </row>
    <row r="222" spans="2:10" ht="25.5">
      <c r="B222" s="199"/>
      <c r="C222" s="253" t="s">
        <v>2120</v>
      </c>
      <c r="D222" s="264" t="s">
        <v>2121</v>
      </c>
      <c r="E222" s="242"/>
      <c r="F222" s="242"/>
      <c r="G222" s="238"/>
      <c r="H222" s="238"/>
      <c r="I222" s="257">
        <f t="shared" si="16"/>
        <v>0</v>
      </c>
      <c r="J222" s="1054">
        <f t="shared" si="16"/>
        <v>0</v>
      </c>
    </row>
    <row r="223" spans="2:10">
      <c r="B223" s="199"/>
      <c r="C223" s="253" t="s">
        <v>2122</v>
      </c>
      <c r="D223" s="264" t="s">
        <v>2123</v>
      </c>
      <c r="E223" s="242"/>
      <c r="F223" s="242"/>
      <c r="G223" s="238"/>
      <c r="H223" s="238"/>
      <c r="I223" s="257">
        <f t="shared" si="16"/>
        <v>0</v>
      </c>
      <c r="J223" s="1054">
        <f t="shared" si="16"/>
        <v>0</v>
      </c>
    </row>
    <row r="224" spans="2:10">
      <c r="B224" s="199"/>
      <c r="C224" s="253" t="s">
        <v>2124</v>
      </c>
      <c r="D224" s="264" t="s">
        <v>2125</v>
      </c>
      <c r="E224" s="242"/>
      <c r="F224" s="242"/>
      <c r="G224" s="238"/>
      <c r="H224" s="238"/>
      <c r="I224" s="257">
        <f t="shared" si="16"/>
        <v>0</v>
      </c>
      <c r="J224" s="1054">
        <f t="shared" si="16"/>
        <v>0</v>
      </c>
    </row>
    <row r="225" spans="1:10" ht="25.5">
      <c r="B225" s="199"/>
      <c r="C225" s="253" t="s">
        <v>1946</v>
      </c>
      <c r="D225" s="264" t="s">
        <v>1947</v>
      </c>
      <c r="E225" s="242"/>
      <c r="F225" s="242"/>
      <c r="G225" s="238"/>
      <c r="H225" s="238"/>
      <c r="I225" s="257">
        <f t="shared" si="16"/>
        <v>0</v>
      </c>
      <c r="J225" s="1054">
        <f t="shared" si="16"/>
        <v>0</v>
      </c>
    </row>
    <row r="226" spans="1:10" ht="25.5">
      <c r="B226" s="199"/>
      <c r="C226" s="253" t="s">
        <v>2126</v>
      </c>
      <c r="D226" s="264" t="s">
        <v>2127</v>
      </c>
      <c r="E226" s="242"/>
      <c r="F226" s="242"/>
      <c r="G226" s="238"/>
      <c r="H226" s="238"/>
      <c r="I226" s="257">
        <f t="shared" si="16"/>
        <v>0</v>
      </c>
      <c r="J226" s="1054">
        <f t="shared" si="16"/>
        <v>0</v>
      </c>
    </row>
    <row r="227" spans="1:10">
      <c r="B227" s="199"/>
      <c r="C227" s="253" t="s">
        <v>2128</v>
      </c>
      <c r="D227" s="264" t="s">
        <v>2129</v>
      </c>
      <c r="E227" s="242"/>
      <c r="F227" s="242"/>
      <c r="G227" s="238"/>
      <c r="H227" s="238"/>
      <c r="I227" s="257">
        <f t="shared" si="16"/>
        <v>0</v>
      </c>
      <c r="J227" s="1054">
        <f t="shared" si="16"/>
        <v>0</v>
      </c>
    </row>
    <row r="228" spans="1:10" ht="25.5">
      <c r="B228" s="199"/>
      <c r="C228" s="253" t="s">
        <v>2130</v>
      </c>
      <c r="D228" s="264" t="s">
        <v>2131</v>
      </c>
      <c r="E228" s="242">
        <v>1</v>
      </c>
      <c r="F228" s="242">
        <v>1</v>
      </c>
      <c r="G228" s="238">
        <v>1</v>
      </c>
      <c r="H228" s="238">
        <v>1</v>
      </c>
      <c r="I228" s="257">
        <f t="shared" si="16"/>
        <v>2</v>
      </c>
      <c r="J228" s="1054">
        <f t="shared" si="16"/>
        <v>2</v>
      </c>
    </row>
    <row r="229" spans="1:10">
      <c r="B229" s="199"/>
      <c r="C229" s="253" t="s">
        <v>2132</v>
      </c>
      <c r="D229" s="264" t="s">
        <v>2133</v>
      </c>
      <c r="E229" s="242"/>
      <c r="F229" s="242"/>
      <c r="G229" s="238"/>
      <c r="H229" s="238"/>
      <c r="I229" s="257">
        <f t="shared" si="16"/>
        <v>0</v>
      </c>
      <c r="J229" s="1054">
        <f t="shared" si="16"/>
        <v>0</v>
      </c>
    </row>
    <row r="230" spans="1:10">
      <c r="B230" s="199"/>
      <c r="C230" s="253" t="s">
        <v>2134</v>
      </c>
      <c r="D230" s="264" t="s">
        <v>2135</v>
      </c>
      <c r="E230" s="242"/>
      <c r="F230" s="242"/>
      <c r="G230" s="238"/>
      <c r="H230" s="238"/>
      <c r="I230" s="257">
        <f t="shared" si="16"/>
        <v>0</v>
      </c>
      <c r="J230" s="1054">
        <f t="shared" si="16"/>
        <v>0</v>
      </c>
    </row>
    <row r="231" spans="1:10" ht="38.25">
      <c r="B231" s="199"/>
      <c r="C231" s="253" t="s">
        <v>1806</v>
      </c>
      <c r="D231" s="264" t="s">
        <v>2136</v>
      </c>
      <c r="E231" s="242"/>
      <c r="F231" s="242"/>
      <c r="G231" s="238">
        <v>59</v>
      </c>
      <c r="H231" s="238">
        <v>59</v>
      </c>
      <c r="I231" s="257">
        <f t="shared" si="16"/>
        <v>59</v>
      </c>
      <c r="J231" s="1054">
        <f t="shared" si="16"/>
        <v>59</v>
      </c>
    </row>
    <row r="232" spans="1:10" ht="25.5">
      <c r="B232" s="199"/>
      <c r="C232" s="253" t="s">
        <v>1822</v>
      </c>
      <c r="D232" s="264" t="s">
        <v>2137</v>
      </c>
      <c r="E232" s="242"/>
      <c r="F232" s="242"/>
      <c r="G232" s="238">
        <v>6</v>
      </c>
      <c r="H232" s="238">
        <v>6</v>
      </c>
      <c r="I232" s="257">
        <f t="shared" si="16"/>
        <v>6</v>
      </c>
      <c r="J232" s="1054">
        <f t="shared" si="16"/>
        <v>6</v>
      </c>
    </row>
    <row r="233" spans="1:10" ht="25.5">
      <c r="B233" s="199"/>
      <c r="C233" s="253" t="s">
        <v>1824</v>
      </c>
      <c r="D233" s="264" t="s">
        <v>2138</v>
      </c>
      <c r="E233" s="242"/>
      <c r="F233" s="242"/>
      <c r="G233" s="238">
        <v>8</v>
      </c>
      <c r="H233" s="238">
        <v>8</v>
      </c>
      <c r="I233" s="257">
        <f t="shared" si="16"/>
        <v>8</v>
      </c>
      <c r="J233" s="1054">
        <f t="shared" si="16"/>
        <v>8</v>
      </c>
    </row>
    <row r="234" spans="1:10" ht="25.5">
      <c r="B234" s="199"/>
      <c r="C234" s="253" t="s">
        <v>2139</v>
      </c>
      <c r="D234" s="264" t="s">
        <v>2140</v>
      </c>
      <c r="E234" s="242"/>
      <c r="F234" s="242"/>
      <c r="G234" s="238">
        <v>1</v>
      </c>
      <c r="H234" s="238">
        <v>1</v>
      </c>
      <c r="I234" s="257">
        <f t="shared" si="16"/>
        <v>1</v>
      </c>
      <c r="J234" s="1054">
        <f t="shared" si="16"/>
        <v>1</v>
      </c>
    </row>
    <row r="235" spans="1:10">
      <c r="B235" s="199"/>
      <c r="C235" s="253" t="s">
        <v>2141</v>
      </c>
      <c r="D235" s="264" t="s">
        <v>2142</v>
      </c>
      <c r="E235" s="242">
        <v>2</v>
      </c>
      <c r="F235" s="242">
        <v>2</v>
      </c>
      <c r="G235" s="238">
        <v>1</v>
      </c>
      <c r="H235" s="238">
        <v>1</v>
      </c>
      <c r="I235" s="257">
        <f t="shared" ref="I235:J237" si="17">E235+G235</f>
        <v>3</v>
      </c>
      <c r="J235" s="1054">
        <f t="shared" si="17"/>
        <v>3</v>
      </c>
    </row>
    <row r="236" spans="1:10">
      <c r="B236" s="199"/>
      <c r="C236" s="253" t="s">
        <v>2143</v>
      </c>
      <c r="D236" s="264" t="s">
        <v>2129</v>
      </c>
      <c r="E236" s="242"/>
      <c r="F236" s="242"/>
      <c r="G236" s="238">
        <v>2</v>
      </c>
      <c r="H236" s="238">
        <v>2</v>
      </c>
      <c r="I236" s="257">
        <f t="shared" si="17"/>
        <v>2</v>
      </c>
      <c r="J236" s="1054">
        <f t="shared" si="17"/>
        <v>2</v>
      </c>
    </row>
    <row r="237" spans="1:10" ht="25.5">
      <c r="B237" s="199"/>
      <c r="C237" s="253" t="s">
        <v>2144</v>
      </c>
      <c r="D237" s="264" t="s">
        <v>2145</v>
      </c>
      <c r="E237" s="242"/>
      <c r="F237" s="242"/>
      <c r="G237" s="238">
        <v>11</v>
      </c>
      <c r="H237" s="238">
        <v>11</v>
      </c>
      <c r="I237" s="257">
        <f t="shared" si="17"/>
        <v>11</v>
      </c>
      <c r="J237" s="1054">
        <f t="shared" si="17"/>
        <v>11</v>
      </c>
    </row>
    <row r="238" spans="1:10" ht="25.5">
      <c r="A238" s="1115" t="s">
        <v>5563</v>
      </c>
    </row>
    <row r="239" spans="1:10" ht="14.25">
      <c r="A239" s="79" t="s">
        <v>5597</v>
      </c>
      <c r="B239" s="229" t="s">
        <v>1710</v>
      </c>
      <c r="C239" s="230"/>
      <c r="D239" s="229"/>
      <c r="E239" s="229"/>
      <c r="F239" s="229"/>
      <c r="G239" s="229"/>
      <c r="H239" s="229"/>
      <c r="I239" s="229"/>
      <c r="J239" s="229"/>
    </row>
    <row r="241" spans="1:10" ht="15" thickBot="1">
      <c r="A241" s="78"/>
      <c r="B241" s="229" t="s">
        <v>1709</v>
      </c>
      <c r="C241" s="230"/>
      <c r="D241" s="229"/>
      <c r="E241" s="229"/>
      <c r="F241" s="229"/>
      <c r="G241" s="229"/>
      <c r="H241" s="229"/>
      <c r="I241" s="229"/>
      <c r="J241" s="229"/>
    </row>
    <row r="242" spans="1:10" ht="32.25" customHeight="1" thickBot="1">
      <c r="A242" s="78"/>
      <c r="B242" s="194" t="s">
        <v>199</v>
      </c>
      <c r="C242" s="195"/>
      <c r="D242" s="78"/>
      <c r="E242" s="1199">
        <f t="shared" ref="E242:J242" si="18">SUM(E243,E244)</f>
        <v>0</v>
      </c>
      <c r="F242" s="1199">
        <f t="shared" si="18"/>
        <v>0</v>
      </c>
      <c r="G242" s="1199">
        <f t="shared" si="18"/>
        <v>19519</v>
      </c>
      <c r="H242" s="1199">
        <f t="shared" si="18"/>
        <v>19519</v>
      </c>
      <c r="I242" s="1199">
        <f t="shared" si="18"/>
        <v>19519</v>
      </c>
      <c r="J242" s="1200">
        <f t="shared" si="18"/>
        <v>19519</v>
      </c>
    </row>
    <row r="243" spans="1:10" ht="16.5" customHeight="1" thickBot="1">
      <c r="A243" s="78"/>
      <c r="B243" s="194" t="s">
        <v>197</v>
      </c>
      <c r="C243" s="195"/>
      <c r="D243" s="78"/>
      <c r="E243" s="1222">
        <v>0</v>
      </c>
      <c r="F243" s="1222">
        <v>0</v>
      </c>
      <c r="G243" s="1222">
        <v>0</v>
      </c>
      <c r="H243" s="1222">
        <v>0</v>
      </c>
      <c r="I243" s="1222">
        <v>0</v>
      </c>
      <c r="J243" s="1221">
        <v>0</v>
      </c>
    </row>
    <row r="244" spans="1:10" ht="19.5" customHeight="1" thickBot="1">
      <c r="A244" s="78"/>
      <c r="B244" s="199" t="s">
        <v>1708</v>
      </c>
      <c r="C244" s="197"/>
      <c r="D244" s="78"/>
      <c r="E244" s="1198">
        <f t="shared" ref="E244:J244" si="19">SUM(E245:E319)</f>
        <v>0</v>
      </c>
      <c r="F244" s="1198">
        <f t="shared" si="19"/>
        <v>0</v>
      </c>
      <c r="G244" s="1198">
        <f t="shared" si="19"/>
        <v>19519</v>
      </c>
      <c r="H244" s="1198">
        <f t="shared" si="19"/>
        <v>19519</v>
      </c>
      <c r="I244" s="1198">
        <f t="shared" si="19"/>
        <v>19519</v>
      </c>
      <c r="J244" s="1197">
        <f t="shared" si="19"/>
        <v>19519</v>
      </c>
    </row>
    <row r="245" spans="1:10" ht="15">
      <c r="A245" s="78"/>
      <c r="B245" s="199"/>
      <c r="C245" s="267" t="s">
        <v>2122</v>
      </c>
      <c r="D245" s="268" t="s">
        <v>2123</v>
      </c>
      <c r="E245" s="300"/>
      <c r="F245" s="300"/>
      <c r="G245" s="1301">
        <v>3</v>
      </c>
      <c r="H245" s="1301">
        <v>3</v>
      </c>
      <c r="I245" s="1302">
        <f t="shared" ref="I245:I276" si="20">E245+G245</f>
        <v>3</v>
      </c>
      <c r="J245" s="1303">
        <f t="shared" ref="J245:J276" si="21">F245+H245</f>
        <v>3</v>
      </c>
    </row>
    <row r="246" spans="1:10" ht="25.5">
      <c r="A246" s="78"/>
      <c r="B246" s="199"/>
      <c r="C246" s="253" t="s">
        <v>2146</v>
      </c>
      <c r="D246" s="234" t="s">
        <v>2147</v>
      </c>
      <c r="E246" s="238"/>
      <c r="F246" s="238"/>
      <c r="G246" s="238"/>
      <c r="H246" s="238"/>
      <c r="I246" s="269">
        <f t="shared" si="20"/>
        <v>0</v>
      </c>
      <c r="J246" s="270">
        <f t="shared" si="21"/>
        <v>0</v>
      </c>
    </row>
    <row r="247" spans="1:10" ht="25.5">
      <c r="A247" s="78"/>
      <c r="B247" s="199"/>
      <c r="C247" s="267" t="s">
        <v>2148</v>
      </c>
      <c r="D247" s="271" t="s">
        <v>2149</v>
      </c>
      <c r="E247" s="238"/>
      <c r="F247" s="238"/>
      <c r="G247" s="238"/>
      <c r="H247" s="238"/>
      <c r="I247" s="269">
        <f t="shared" si="20"/>
        <v>0</v>
      </c>
      <c r="J247" s="270">
        <f t="shared" si="21"/>
        <v>0</v>
      </c>
    </row>
    <row r="248" spans="1:10" ht="25.5">
      <c r="A248" s="78"/>
      <c r="B248" s="199"/>
      <c r="C248" s="253" t="s">
        <v>2116</v>
      </c>
      <c r="D248" s="263" t="s">
        <v>2150</v>
      </c>
      <c r="E248" s="238"/>
      <c r="F248" s="238"/>
      <c r="G248" s="238">
        <v>3</v>
      </c>
      <c r="H248" s="238">
        <v>3</v>
      </c>
      <c r="I248" s="269">
        <f t="shared" si="20"/>
        <v>3</v>
      </c>
      <c r="J248" s="270">
        <f t="shared" si="21"/>
        <v>3</v>
      </c>
    </row>
    <row r="249" spans="1:10">
      <c r="A249" s="78"/>
      <c r="B249" s="199"/>
      <c r="C249" s="267" t="s">
        <v>2120</v>
      </c>
      <c r="D249" s="272" t="s">
        <v>2151</v>
      </c>
      <c r="E249" s="238"/>
      <c r="F249" s="238"/>
      <c r="G249" s="238">
        <v>3</v>
      </c>
      <c r="H249" s="238">
        <v>3</v>
      </c>
      <c r="I249" s="269">
        <f t="shared" si="20"/>
        <v>3</v>
      </c>
      <c r="J249" s="270">
        <f t="shared" si="21"/>
        <v>3</v>
      </c>
    </row>
    <row r="250" spans="1:10" ht="25.5">
      <c r="A250" s="78"/>
      <c r="B250" s="199"/>
      <c r="C250" s="267" t="s">
        <v>2152</v>
      </c>
      <c r="D250" s="272" t="s">
        <v>2153</v>
      </c>
      <c r="E250" s="238"/>
      <c r="F250" s="238"/>
      <c r="G250" s="238"/>
      <c r="H250" s="238"/>
      <c r="I250" s="269">
        <f t="shared" si="20"/>
        <v>0</v>
      </c>
      <c r="J250" s="270">
        <f t="shared" si="21"/>
        <v>0</v>
      </c>
    </row>
    <row r="251" spans="1:10">
      <c r="A251" s="78"/>
      <c r="B251" s="199"/>
      <c r="C251" s="253" t="s">
        <v>1992</v>
      </c>
      <c r="D251" s="234" t="s">
        <v>1993</v>
      </c>
      <c r="E251" s="238"/>
      <c r="F251" s="238"/>
      <c r="G251" s="238">
        <v>2168</v>
      </c>
      <c r="H251" s="238">
        <v>2168</v>
      </c>
      <c r="I251" s="269">
        <f t="shared" si="20"/>
        <v>2168</v>
      </c>
      <c r="J251" s="270">
        <f t="shared" si="21"/>
        <v>2168</v>
      </c>
    </row>
    <row r="252" spans="1:10" ht="38.25">
      <c r="A252" s="78"/>
      <c r="B252" s="199"/>
      <c r="C252" s="253" t="s">
        <v>1946</v>
      </c>
      <c r="D252" s="234" t="s">
        <v>2028</v>
      </c>
      <c r="E252" s="238"/>
      <c r="F252" s="238"/>
      <c r="G252" s="238">
        <v>2</v>
      </c>
      <c r="H252" s="238">
        <v>2</v>
      </c>
      <c r="I252" s="269">
        <f t="shared" si="20"/>
        <v>2</v>
      </c>
      <c r="J252" s="270">
        <f t="shared" si="21"/>
        <v>2</v>
      </c>
    </row>
    <row r="253" spans="1:10" ht="25.5">
      <c r="A253" s="78"/>
      <c r="B253" s="199"/>
      <c r="C253" s="253" t="s">
        <v>1958</v>
      </c>
      <c r="D253" s="234" t="s">
        <v>1959</v>
      </c>
      <c r="E253" s="238"/>
      <c r="F253" s="238"/>
      <c r="G253" s="238">
        <v>11</v>
      </c>
      <c r="H253" s="238">
        <v>11</v>
      </c>
      <c r="I253" s="269">
        <f t="shared" si="20"/>
        <v>11</v>
      </c>
      <c r="J253" s="270">
        <f t="shared" si="21"/>
        <v>11</v>
      </c>
    </row>
    <row r="254" spans="1:10" ht="38.25">
      <c r="A254" s="78"/>
      <c r="B254" s="199"/>
      <c r="C254" s="253" t="s">
        <v>1960</v>
      </c>
      <c r="D254" s="234" t="s">
        <v>2154</v>
      </c>
      <c r="E254" s="238"/>
      <c r="F254" s="238"/>
      <c r="G254" s="238">
        <v>2</v>
      </c>
      <c r="H254" s="238">
        <v>2</v>
      </c>
      <c r="I254" s="269">
        <f t="shared" si="20"/>
        <v>2</v>
      </c>
      <c r="J254" s="270">
        <f t="shared" si="21"/>
        <v>2</v>
      </c>
    </row>
    <row r="255" spans="1:10" ht="25.5">
      <c r="A255" s="78"/>
      <c r="B255" s="199"/>
      <c r="C255" s="253" t="s">
        <v>1794</v>
      </c>
      <c r="D255" s="234" t="s">
        <v>2155</v>
      </c>
      <c r="E255" s="238"/>
      <c r="F255" s="238"/>
      <c r="G255" s="238">
        <v>283</v>
      </c>
      <c r="H255" s="238">
        <v>283</v>
      </c>
      <c r="I255" s="269">
        <f t="shared" si="20"/>
        <v>283</v>
      </c>
      <c r="J255" s="270">
        <f t="shared" si="21"/>
        <v>283</v>
      </c>
    </row>
    <row r="256" spans="1:10">
      <c r="A256" s="78"/>
      <c r="B256" s="199"/>
      <c r="C256" s="253" t="s">
        <v>2010</v>
      </c>
      <c r="D256" s="234" t="s">
        <v>2011</v>
      </c>
      <c r="E256" s="238"/>
      <c r="F256" s="238"/>
      <c r="G256" s="238">
        <v>464</v>
      </c>
      <c r="H256" s="238">
        <v>464</v>
      </c>
      <c r="I256" s="269">
        <f t="shared" si="20"/>
        <v>464</v>
      </c>
      <c r="J256" s="270">
        <f t="shared" si="21"/>
        <v>464</v>
      </c>
    </row>
    <row r="257" spans="1:10">
      <c r="A257" s="78"/>
      <c r="B257" s="199"/>
      <c r="C257" s="253" t="s">
        <v>2156</v>
      </c>
      <c r="D257" s="234" t="s">
        <v>2157</v>
      </c>
      <c r="E257" s="238"/>
      <c r="F257" s="238"/>
      <c r="G257" s="238">
        <v>17</v>
      </c>
      <c r="H257" s="238">
        <v>17</v>
      </c>
      <c r="I257" s="269">
        <f t="shared" si="20"/>
        <v>17</v>
      </c>
      <c r="J257" s="270">
        <f t="shared" si="21"/>
        <v>17</v>
      </c>
    </row>
    <row r="258" spans="1:10">
      <c r="A258" s="78"/>
      <c r="B258" s="199"/>
      <c r="C258" s="253" t="s">
        <v>2158</v>
      </c>
      <c r="D258" s="234" t="s">
        <v>2159</v>
      </c>
      <c r="E258" s="238"/>
      <c r="F258" s="238"/>
      <c r="G258" s="238">
        <v>13</v>
      </c>
      <c r="H258" s="238">
        <v>13</v>
      </c>
      <c r="I258" s="269">
        <f t="shared" si="20"/>
        <v>13</v>
      </c>
      <c r="J258" s="270">
        <f t="shared" si="21"/>
        <v>13</v>
      </c>
    </row>
    <row r="259" spans="1:10" ht="25.5">
      <c r="A259" s="78"/>
      <c r="B259" s="199"/>
      <c r="C259" s="253" t="s">
        <v>2160</v>
      </c>
      <c r="D259" s="234" t="s">
        <v>2161</v>
      </c>
      <c r="E259" s="238"/>
      <c r="F259" s="238"/>
      <c r="G259" s="238">
        <v>52</v>
      </c>
      <c r="H259" s="238">
        <v>52</v>
      </c>
      <c r="I259" s="269">
        <f t="shared" si="20"/>
        <v>52</v>
      </c>
      <c r="J259" s="270">
        <f t="shared" si="21"/>
        <v>52</v>
      </c>
    </row>
    <row r="260" spans="1:10">
      <c r="A260" s="78"/>
      <c r="B260" s="199"/>
      <c r="C260" s="253" t="s">
        <v>2162</v>
      </c>
      <c r="D260" s="234" t="s">
        <v>2163</v>
      </c>
      <c r="E260" s="238"/>
      <c r="F260" s="238"/>
      <c r="G260" s="238">
        <v>236</v>
      </c>
      <c r="H260" s="238">
        <v>236</v>
      </c>
      <c r="I260" s="269">
        <f t="shared" si="20"/>
        <v>236</v>
      </c>
      <c r="J260" s="270">
        <f t="shared" si="21"/>
        <v>236</v>
      </c>
    </row>
    <row r="261" spans="1:10" ht="25.5">
      <c r="A261" s="78"/>
      <c r="B261" s="199"/>
      <c r="C261" s="253" t="s">
        <v>2164</v>
      </c>
      <c r="D261" s="234" t="s">
        <v>2165</v>
      </c>
      <c r="E261" s="238"/>
      <c r="F261" s="238"/>
      <c r="G261" s="238"/>
      <c r="H261" s="238"/>
      <c r="I261" s="269">
        <f t="shared" si="20"/>
        <v>0</v>
      </c>
      <c r="J261" s="270">
        <f t="shared" si="21"/>
        <v>0</v>
      </c>
    </row>
    <row r="262" spans="1:10">
      <c r="A262" s="78"/>
      <c r="B262" s="199"/>
      <c r="C262" s="253" t="s">
        <v>2166</v>
      </c>
      <c r="D262" s="234" t="s">
        <v>2167</v>
      </c>
      <c r="E262" s="238"/>
      <c r="F262" s="238"/>
      <c r="G262" s="238">
        <v>1</v>
      </c>
      <c r="H262" s="238">
        <v>1</v>
      </c>
      <c r="I262" s="269">
        <f t="shared" si="20"/>
        <v>1</v>
      </c>
      <c r="J262" s="270">
        <f t="shared" si="21"/>
        <v>1</v>
      </c>
    </row>
    <row r="263" spans="1:10">
      <c r="A263" s="78"/>
      <c r="B263" s="199"/>
      <c r="C263" s="253" t="s">
        <v>1926</v>
      </c>
      <c r="D263" s="234" t="s">
        <v>1927</v>
      </c>
      <c r="E263" s="238"/>
      <c r="F263" s="238"/>
      <c r="G263" s="238">
        <v>151</v>
      </c>
      <c r="H263" s="238">
        <v>151</v>
      </c>
      <c r="I263" s="269">
        <f t="shared" si="20"/>
        <v>151</v>
      </c>
      <c r="J263" s="270">
        <f t="shared" si="21"/>
        <v>151</v>
      </c>
    </row>
    <row r="264" spans="1:10">
      <c r="A264" s="78"/>
      <c r="B264" s="199"/>
      <c r="C264" s="253" t="s">
        <v>1928</v>
      </c>
      <c r="D264" s="234" t="s">
        <v>1929</v>
      </c>
      <c r="E264" s="238"/>
      <c r="F264" s="238"/>
      <c r="G264" s="238">
        <v>14</v>
      </c>
      <c r="H264" s="238">
        <v>14</v>
      </c>
      <c r="I264" s="269">
        <f t="shared" si="20"/>
        <v>14</v>
      </c>
      <c r="J264" s="270">
        <f t="shared" si="21"/>
        <v>14</v>
      </c>
    </row>
    <row r="265" spans="1:10" ht="25.5">
      <c r="A265" s="78"/>
      <c r="B265" s="199"/>
      <c r="C265" s="253" t="s">
        <v>2082</v>
      </c>
      <c r="D265" s="234" t="s">
        <v>2168</v>
      </c>
      <c r="E265" s="238"/>
      <c r="F265" s="238"/>
      <c r="G265" s="238">
        <v>25</v>
      </c>
      <c r="H265" s="238">
        <v>25</v>
      </c>
      <c r="I265" s="269">
        <f t="shared" si="20"/>
        <v>25</v>
      </c>
      <c r="J265" s="270">
        <f t="shared" si="21"/>
        <v>25</v>
      </c>
    </row>
    <row r="266" spans="1:10">
      <c r="A266" s="78"/>
      <c r="B266" s="199"/>
      <c r="C266" s="253" t="s">
        <v>2169</v>
      </c>
      <c r="D266" s="234" t="s">
        <v>2170</v>
      </c>
      <c r="E266" s="238"/>
      <c r="F266" s="238"/>
      <c r="G266" s="238">
        <v>153</v>
      </c>
      <c r="H266" s="238">
        <v>153</v>
      </c>
      <c r="I266" s="269">
        <f t="shared" si="20"/>
        <v>153</v>
      </c>
      <c r="J266" s="270">
        <f t="shared" si="21"/>
        <v>153</v>
      </c>
    </row>
    <row r="267" spans="1:10" ht="25.5">
      <c r="A267" s="78"/>
      <c r="B267" s="199"/>
      <c r="C267" s="253" t="s">
        <v>2171</v>
      </c>
      <c r="D267" s="234" t="s">
        <v>2172</v>
      </c>
      <c r="E267" s="238"/>
      <c r="F267" s="238"/>
      <c r="G267" s="238">
        <v>14</v>
      </c>
      <c r="H267" s="238">
        <v>14</v>
      </c>
      <c r="I267" s="269">
        <f t="shared" si="20"/>
        <v>14</v>
      </c>
      <c r="J267" s="270">
        <f t="shared" si="21"/>
        <v>14</v>
      </c>
    </row>
    <row r="268" spans="1:10">
      <c r="A268" s="78"/>
      <c r="B268" s="199"/>
      <c r="C268" s="253" t="s">
        <v>2092</v>
      </c>
      <c r="D268" s="234" t="s">
        <v>2093</v>
      </c>
      <c r="E268" s="238"/>
      <c r="F268" s="238"/>
      <c r="G268" s="238">
        <v>454</v>
      </c>
      <c r="H268" s="238">
        <v>454</v>
      </c>
      <c r="I268" s="269">
        <f t="shared" si="20"/>
        <v>454</v>
      </c>
      <c r="J268" s="270">
        <f t="shared" si="21"/>
        <v>454</v>
      </c>
    </row>
    <row r="269" spans="1:10" ht="25.5">
      <c r="A269" s="78"/>
      <c r="B269" s="199"/>
      <c r="C269" s="253" t="s">
        <v>1795</v>
      </c>
      <c r="D269" s="234" t="s">
        <v>1796</v>
      </c>
      <c r="E269" s="238"/>
      <c r="F269" s="238"/>
      <c r="G269" s="238">
        <v>2</v>
      </c>
      <c r="H269" s="238">
        <v>2</v>
      </c>
      <c r="I269" s="269">
        <f t="shared" si="20"/>
        <v>2</v>
      </c>
      <c r="J269" s="270">
        <f t="shared" si="21"/>
        <v>2</v>
      </c>
    </row>
    <row r="270" spans="1:10">
      <c r="A270" s="78"/>
      <c r="B270" s="199"/>
      <c r="C270" s="253" t="s">
        <v>2088</v>
      </c>
      <c r="D270" s="234" t="s">
        <v>2089</v>
      </c>
      <c r="E270" s="238"/>
      <c r="F270" s="238"/>
      <c r="G270" s="238">
        <v>11</v>
      </c>
      <c r="H270" s="238">
        <v>11</v>
      </c>
      <c r="I270" s="269">
        <f t="shared" si="20"/>
        <v>11</v>
      </c>
      <c r="J270" s="270">
        <f t="shared" si="21"/>
        <v>11</v>
      </c>
    </row>
    <row r="271" spans="1:10" ht="25.5">
      <c r="A271" s="78"/>
      <c r="B271" s="199"/>
      <c r="C271" s="253" t="s">
        <v>2126</v>
      </c>
      <c r="D271" s="234" t="s">
        <v>2173</v>
      </c>
      <c r="E271" s="238"/>
      <c r="F271" s="238"/>
      <c r="G271" s="238">
        <v>48</v>
      </c>
      <c r="H271" s="238">
        <v>48</v>
      </c>
      <c r="I271" s="269">
        <f t="shared" si="20"/>
        <v>48</v>
      </c>
      <c r="J271" s="270">
        <f t="shared" si="21"/>
        <v>48</v>
      </c>
    </row>
    <row r="272" spans="1:10" ht="25.5">
      <c r="A272" s="78"/>
      <c r="B272" s="199"/>
      <c r="C272" s="253" t="s">
        <v>2024</v>
      </c>
      <c r="D272" s="234" t="s">
        <v>2025</v>
      </c>
      <c r="E272" s="238"/>
      <c r="F272" s="238"/>
      <c r="G272" s="238">
        <v>784</v>
      </c>
      <c r="H272" s="238">
        <v>784</v>
      </c>
      <c r="I272" s="269">
        <f t="shared" si="20"/>
        <v>784</v>
      </c>
      <c r="J272" s="270">
        <f t="shared" si="21"/>
        <v>784</v>
      </c>
    </row>
    <row r="273" spans="1:10">
      <c r="A273" s="78"/>
      <c r="B273" s="199"/>
      <c r="C273" s="253" t="s">
        <v>2038</v>
      </c>
      <c r="D273" s="234" t="s">
        <v>2039</v>
      </c>
      <c r="E273" s="238"/>
      <c r="F273" s="238"/>
      <c r="G273" s="238">
        <v>669</v>
      </c>
      <c r="H273" s="238">
        <v>669</v>
      </c>
      <c r="I273" s="269">
        <f t="shared" si="20"/>
        <v>669</v>
      </c>
      <c r="J273" s="270">
        <f t="shared" si="21"/>
        <v>669</v>
      </c>
    </row>
    <row r="274" spans="1:10" ht="38.25">
      <c r="A274" s="78"/>
      <c r="B274" s="199"/>
      <c r="C274" s="253" t="s">
        <v>2174</v>
      </c>
      <c r="D274" s="234" t="s">
        <v>2175</v>
      </c>
      <c r="E274" s="238"/>
      <c r="F274" s="238"/>
      <c r="G274" s="238">
        <v>59</v>
      </c>
      <c r="H274" s="238">
        <v>59</v>
      </c>
      <c r="I274" s="269">
        <f t="shared" si="20"/>
        <v>59</v>
      </c>
      <c r="J274" s="270">
        <f t="shared" si="21"/>
        <v>59</v>
      </c>
    </row>
    <row r="275" spans="1:10">
      <c r="A275" s="78"/>
      <c r="B275" s="199"/>
      <c r="C275" s="253" t="s">
        <v>1809</v>
      </c>
      <c r="D275" s="234" t="s">
        <v>1810</v>
      </c>
      <c r="E275" s="238"/>
      <c r="F275" s="238"/>
      <c r="G275" s="238">
        <v>11</v>
      </c>
      <c r="H275" s="238">
        <v>11</v>
      </c>
      <c r="I275" s="269">
        <f t="shared" si="20"/>
        <v>11</v>
      </c>
      <c r="J275" s="270">
        <f t="shared" si="21"/>
        <v>11</v>
      </c>
    </row>
    <row r="276" spans="1:10">
      <c r="A276" s="78"/>
      <c r="B276" s="199"/>
      <c r="C276" s="253" t="s">
        <v>2040</v>
      </c>
      <c r="D276" s="234" t="s">
        <v>2041</v>
      </c>
      <c r="E276" s="238"/>
      <c r="F276" s="238"/>
      <c r="G276" s="238">
        <v>939</v>
      </c>
      <c r="H276" s="238">
        <v>939</v>
      </c>
      <c r="I276" s="269">
        <f t="shared" si="20"/>
        <v>939</v>
      </c>
      <c r="J276" s="270">
        <f t="shared" si="21"/>
        <v>939</v>
      </c>
    </row>
    <row r="277" spans="1:10" ht="25.5">
      <c r="A277" s="78"/>
      <c r="B277" s="199"/>
      <c r="C277" s="253" t="s">
        <v>2176</v>
      </c>
      <c r="D277" s="234" t="s">
        <v>2177</v>
      </c>
      <c r="E277" s="238"/>
      <c r="F277" s="238"/>
      <c r="G277" s="238">
        <v>19</v>
      </c>
      <c r="H277" s="238">
        <v>19</v>
      </c>
      <c r="I277" s="269">
        <f t="shared" ref="I277:I308" si="22">E277+G277</f>
        <v>19</v>
      </c>
      <c r="J277" s="270">
        <f t="shared" ref="J277:J308" si="23">F277+H277</f>
        <v>19</v>
      </c>
    </row>
    <row r="278" spans="1:10">
      <c r="A278" s="78"/>
      <c r="B278" s="199"/>
      <c r="C278" s="253" t="s">
        <v>1994</v>
      </c>
      <c r="D278" s="234" t="s">
        <v>1995</v>
      </c>
      <c r="E278" s="238"/>
      <c r="F278" s="238"/>
      <c r="G278" s="273">
        <v>216</v>
      </c>
      <c r="H278" s="273">
        <v>216</v>
      </c>
      <c r="I278" s="269">
        <f t="shared" si="22"/>
        <v>216</v>
      </c>
      <c r="J278" s="270">
        <f t="shared" si="23"/>
        <v>216</v>
      </c>
    </row>
    <row r="279" spans="1:10">
      <c r="A279" s="78"/>
      <c r="B279" s="199"/>
      <c r="C279" s="253" t="s">
        <v>2080</v>
      </c>
      <c r="D279" s="234" t="s">
        <v>2081</v>
      </c>
      <c r="E279" s="238"/>
      <c r="F279" s="238"/>
      <c r="G279" s="273"/>
      <c r="H279" s="273"/>
      <c r="I279" s="269">
        <f t="shared" si="22"/>
        <v>0</v>
      </c>
      <c r="J279" s="270">
        <f t="shared" si="23"/>
        <v>0</v>
      </c>
    </row>
    <row r="280" spans="1:10">
      <c r="A280" s="78"/>
      <c r="B280" s="199"/>
      <c r="C280" s="253" t="s">
        <v>2178</v>
      </c>
      <c r="D280" s="234" t="s">
        <v>2179</v>
      </c>
      <c r="E280" s="238"/>
      <c r="F280" s="238"/>
      <c r="G280" s="273"/>
      <c r="H280" s="273"/>
      <c r="I280" s="269">
        <f t="shared" si="22"/>
        <v>0</v>
      </c>
      <c r="J280" s="270">
        <f t="shared" si="23"/>
        <v>0</v>
      </c>
    </row>
    <row r="281" spans="1:10">
      <c r="A281" s="78"/>
      <c r="B281" s="199"/>
      <c r="C281" s="253" t="s">
        <v>2180</v>
      </c>
      <c r="D281" s="234" t="s">
        <v>2181</v>
      </c>
      <c r="E281" s="238"/>
      <c r="F281" s="238"/>
      <c r="G281" s="273">
        <v>458</v>
      </c>
      <c r="H281" s="273">
        <v>458</v>
      </c>
      <c r="I281" s="269">
        <f t="shared" si="22"/>
        <v>458</v>
      </c>
      <c r="J281" s="270">
        <f t="shared" si="23"/>
        <v>458</v>
      </c>
    </row>
    <row r="282" spans="1:10" ht="25.5">
      <c r="A282" s="78"/>
      <c r="B282" s="199"/>
      <c r="C282" s="253" t="s">
        <v>2049</v>
      </c>
      <c r="D282" s="234" t="s">
        <v>2182</v>
      </c>
      <c r="E282" s="238"/>
      <c r="F282" s="238"/>
      <c r="G282" s="273">
        <v>4</v>
      </c>
      <c r="H282" s="273">
        <v>4</v>
      </c>
      <c r="I282" s="269">
        <f t="shared" si="22"/>
        <v>4</v>
      </c>
      <c r="J282" s="270">
        <f t="shared" si="23"/>
        <v>4</v>
      </c>
    </row>
    <row r="283" spans="1:10">
      <c r="A283" s="78"/>
      <c r="B283" s="199"/>
      <c r="C283" s="253" t="s">
        <v>1815</v>
      </c>
      <c r="D283" s="234" t="s">
        <v>1816</v>
      </c>
      <c r="E283" s="238"/>
      <c r="F283" s="238"/>
      <c r="G283" s="273"/>
      <c r="H283" s="273"/>
      <c r="I283" s="269">
        <f t="shared" si="22"/>
        <v>0</v>
      </c>
      <c r="J283" s="270">
        <f t="shared" si="23"/>
        <v>0</v>
      </c>
    </row>
    <row r="284" spans="1:10">
      <c r="A284" s="78"/>
      <c r="B284" s="199"/>
      <c r="C284" s="253" t="s">
        <v>2052</v>
      </c>
      <c r="D284" s="234" t="s">
        <v>2053</v>
      </c>
      <c r="E284" s="238"/>
      <c r="F284" s="238"/>
      <c r="G284" s="273">
        <v>486</v>
      </c>
      <c r="H284" s="273">
        <v>486</v>
      </c>
      <c r="I284" s="269">
        <f t="shared" si="22"/>
        <v>486</v>
      </c>
      <c r="J284" s="270">
        <f t="shared" si="23"/>
        <v>486</v>
      </c>
    </row>
    <row r="285" spans="1:10">
      <c r="A285" s="78"/>
      <c r="B285" s="199"/>
      <c r="C285" s="253" t="s">
        <v>2012</v>
      </c>
      <c r="D285" s="234" t="s">
        <v>2013</v>
      </c>
      <c r="E285" s="238"/>
      <c r="F285" s="238"/>
      <c r="G285" s="273">
        <v>171</v>
      </c>
      <c r="H285" s="273">
        <v>171</v>
      </c>
      <c r="I285" s="269">
        <f t="shared" si="22"/>
        <v>171</v>
      </c>
      <c r="J285" s="270">
        <f t="shared" si="23"/>
        <v>171</v>
      </c>
    </row>
    <row r="286" spans="1:10">
      <c r="A286" s="78"/>
      <c r="B286" s="199"/>
      <c r="C286" s="253" t="s">
        <v>2141</v>
      </c>
      <c r="D286" s="234" t="s">
        <v>2142</v>
      </c>
      <c r="E286" s="238"/>
      <c r="F286" s="238"/>
      <c r="G286" s="273"/>
      <c r="H286" s="273"/>
      <c r="I286" s="269">
        <f t="shared" si="22"/>
        <v>0</v>
      </c>
      <c r="J286" s="270">
        <f t="shared" si="23"/>
        <v>0</v>
      </c>
    </row>
    <row r="287" spans="1:10" ht="38.25">
      <c r="A287" s="78"/>
      <c r="B287" s="199"/>
      <c r="C287" s="253" t="s">
        <v>2029</v>
      </c>
      <c r="D287" s="234" t="s">
        <v>2030</v>
      </c>
      <c r="E287" s="238"/>
      <c r="F287" s="238"/>
      <c r="G287" s="273">
        <v>138</v>
      </c>
      <c r="H287" s="273">
        <v>138</v>
      </c>
      <c r="I287" s="269">
        <f t="shared" si="22"/>
        <v>138</v>
      </c>
      <c r="J287" s="270">
        <f t="shared" si="23"/>
        <v>138</v>
      </c>
    </row>
    <row r="288" spans="1:10" ht="51">
      <c r="A288" s="78"/>
      <c r="B288" s="199"/>
      <c r="C288" s="253" t="s">
        <v>2031</v>
      </c>
      <c r="D288" s="234" t="s">
        <v>2032</v>
      </c>
      <c r="E288" s="238"/>
      <c r="F288" s="238"/>
      <c r="G288" s="273">
        <v>462</v>
      </c>
      <c r="H288" s="273">
        <v>462</v>
      </c>
      <c r="I288" s="269">
        <f t="shared" si="22"/>
        <v>462</v>
      </c>
      <c r="J288" s="270">
        <f t="shared" si="23"/>
        <v>462</v>
      </c>
    </row>
    <row r="289" spans="1:10" ht="25.5">
      <c r="A289" s="78"/>
      <c r="B289" s="199"/>
      <c r="C289" s="253" t="s">
        <v>1797</v>
      </c>
      <c r="D289" s="234" t="s">
        <v>2065</v>
      </c>
      <c r="E289" s="238"/>
      <c r="F289" s="238"/>
      <c r="G289" s="273">
        <v>1677</v>
      </c>
      <c r="H289" s="273">
        <v>1677</v>
      </c>
      <c r="I289" s="269">
        <f t="shared" si="22"/>
        <v>1677</v>
      </c>
      <c r="J289" s="270">
        <f t="shared" si="23"/>
        <v>1677</v>
      </c>
    </row>
    <row r="290" spans="1:10" ht="25.5">
      <c r="A290" s="78"/>
      <c r="B290" s="199"/>
      <c r="C290" s="253" t="s">
        <v>2066</v>
      </c>
      <c r="D290" s="234" t="s">
        <v>2067</v>
      </c>
      <c r="E290" s="238"/>
      <c r="F290" s="238"/>
      <c r="G290" s="273">
        <v>5</v>
      </c>
      <c r="H290" s="273">
        <v>5</v>
      </c>
      <c r="I290" s="269">
        <f t="shared" si="22"/>
        <v>5</v>
      </c>
      <c r="J290" s="270">
        <f t="shared" si="23"/>
        <v>5</v>
      </c>
    </row>
    <row r="291" spans="1:10" ht="25.5">
      <c r="A291" s="78"/>
      <c r="B291" s="199"/>
      <c r="C291" s="253" t="s">
        <v>2033</v>
      </c>
      <c r="D291" s="234" t="s">
        <v>2034</v>
      </c>
      <c r="E291" s="238"/>
      <c r="F291" s="238"/>
      <c r="G291" s="273">
        <v>1686</v>
      </c>
      <c r="H291" s="273">
        <v>1686</v>
      </c>
      <c r="I291" s="269">
        <f t="shared" si="22"/>
        <v>1686</v>
      </c>
      <c r="J291" s="270">
        <f t="shared" si="23"/>
        <v>1686</v>
      </c>
    </row>
    <row r="292" spans="1:10" ht="25.5">
      <c r="A292" s="78"/>
      <c r="B292" s="199"/>
      <c r="C292" s="253" t="s">
        <v>2035</v>
      </c>
      <c r="D292" s="234" t="s">
        <v>2036</v>
      </c>
      <c r="E292" s="238"/>
      <c r="F292" s="238"/>
      <c r="G292" s="273">
        <v>1824</v>
      </c>
      <c r="H292" s="273">
        <v>1824</v>
      </c>
      <c r="I292" s="269">
        <f t="shared" si="22"/>
        <v>1824</v>
      </c>
      <c r="J292" s="270">
        <f t="shared" si="23"/>
        <v>1824</v>
      </c>
    </row>
    <row r="293" spans="1:10" ht="38.25">
      <c r="A293" s="78"/>
      <c r="B293" s="199"/>
      <c r="C293" s="253" t="s">
        <v>1799</v>
      </c>
      <c r="D293" s="234" t="s">
        <v>1800</v>
      </c>
      <c r="E293" s="238"/>
      <c r="F293" s="238"/>
      <c r="G293" s="273">
        <v>2102</v>
      </c>
      <c r="H293" s="273">
        <v>2102</v>
      </c>
      <c r="I293" s="269">
        <f t="shared" si="22"/>
        <v>2102</v>
      </c>
      <c r="J293" s="270">
        <f t="shared" si="23"/>
        <v>2102</v>
      </c>
    </row>
    <row r="294" spans="1:10" ht="25.5">
      <c r="A294" s="78"/>
      <c r="B294" s="199"/>
      <c r="C294" s="253" t="s">
        <v>1801</v>
      </c>
      <c r="D294" s="234" t="s">
        <v>2070</v>
      </c>
      <c r="E294" s="238"/>
      <c r="F294" s="238"/>
      <c r="G294" s="273">
        <v>754</v>
      </c>
      <c r="H294" s="273">
        <v>754</v>
      </c>
      <c r="I294" s="269">
        <f t="shared" si="22"/>
        <v>754</v>
      </c>
      <c r="J294" s="270">
        <f t="shared" si="23"/>
        <v>754</v>
      </c>
    </row>
    <row r="295" spans="1:10" ht="25.5">
      <c r="A295" s="78"/>
      <c r="B295" s="199"/>
      <c r="C295" s="253" t="s">
        <v>1802</v>
      </c>
      <c r="D295" s="234" t="s">
        <v>2183</v>
      </c>
      <c r="E295" s="238"/>
      <c r="F295" s="238"/>
      <c r="G295" s="273">
        <v>116</v>
      </c>
      <c r="H295" s="273">
        <v>116</v>
      </c>
      <c r="I295" s="269">
        <f t="shared" si="22"/>
        <v>116</v>
      </c>
      <c r="J295" s="270">
        <f t="shared" si="23"/>
        <v>116</v>
      </c>
    </row>
    <row r="296" spans="1:10" ht="25.5">
      <c r="A296" s="78"/>
      <c r="B296" s="199"/>
      <c r="C296" s="253" t="s">
        <v>1803</v>
      </c>
      <c r="D296" s="234" t="s">
        <v>2077</v>
      </c>
      <c r="E296" s="238"/>
      <c r="F296" s="238"/>
      <c r="G296" s="273">
        <v>215</v>
      </c>
      <c r="H296" s="273">
        <v>215</v>
      </c>
      <c r="I296" s="269">
        <f t="shared" si="22"/>
        <v>215</v>
      </c>
      <c r="J296" s="270">
        <f t="shared" si="23"/>
        <v>215</v>
      </c>
    </row>
    <row r="297" spans="1:10">
      <c r="A297" s="78"/>
      <c r="B297" s="199"/>
      <c r="C297" s="253" t="s">
        <v>2014</v>
      </c>
      <c r="D297" s="234" t="s">
        <v>2015</v>
      </c>
      <c r="E297" s="238"/>
      <c r="F297" s="238"/>
      <c r="G297" s="238"/>
      <c r="H297" s="238"/>
      <c r="I297" s="269">
        <f t="shared" si="22"/>
        <v>0</v>
      </c>
      <c r="J297" s="270">
        <f t="shared" si="23"/>
        <v>0</v>
      </c>
    </row>
    <row r="298" spans="1:10">
      <c r="A298" s="78"/>
      <c r="B298" s="199"/>
      <c r="C298" s="253" t="s">
        <v>2184</v>
      </c>
      <c r="D298" s="234" t="s">
        <v>2185</v>
      </c>
      <c r="E298" s="238"/>
      <c r="F298" s="238"/>
      <c r="G298" s="238">
        <v>2</v>
      </c>
      <c r="H298" s="238">
        <v>2</v>
      </c>
      <c r="I298" s="269">
        <f t="shared" si="22"/>
        <v>2</v>
      </c>
      <c r="J298" s="270">
        <f t="shared" si="23"/>
        <v>2</v>
      </c>
    </row>
    <row r="299" spans="1:10" ht="25.5">
      <c r="A299" s="78"/>
      <c r="B299" s="199"/>
      <c r="C299" s="253" t="s">
        <v>2022</v>
      </c>
      <c r="D299" s="234" t="s">
        <v>2023</v>
      </c>
      <c r="E299" s="238"/>
      <c r="F299" s="238"/>
      <c r="G299" s="238">
        <v>152</v>
      </c>
      <c r="H299" s="238">
        <v>152</v>
      </c>
      <c r="I299" s="269">
        <f t="shared" si="22"/>
        <v>152</v>
      </c>
      <c r="J299" s="270">
        <f t="shared" si="23"/>
        <v>152</v>
      </c>
    </row>
    <row r="300" spans="1:10" ht="25.5">
      <c r="A300" s="78"/>
      <c r="B300" s="199"/>
      <c r="C300" s="253" t="s">
        <v>2186</v>
      </c>
      <c r="D300" s="234" t="s">
        <v>2067</v>
      </c>
      <c r="E300" s="238"/>
      <c r="F300" s="238"/>
      <c r="G300" s="238"/>
      <c r="H300" s="238"/>
      <c r="I300" s="269">
        <f t="shared" si="22"/>
        <v>0</v>
      </c>
      <c r="J300" s="270">
        <f t="shared" si="23"/>
        <v>0</v>
      </c>
    </row>
    <row r="301" spans="1:10">
      <c r="A301" s="78"/>
      <c r="B301" s="199"/>
      <c r="C301" s="253" t="s">
        <v>2098</v>
      </c>
      <c r="D301" s="234" t="s">
        <v>2187</v>
      </c>
      <c r="E301" s="238"/>
      <c r="F301" s="238"/>
      <c r="G301" s="238"/>
      <c r="H301" s="238"/>
      <c r="I301" s="269">
        <f t="shared" si="22"/>
        <v>0</v>
      </c>
      <c r="J301" s="270">
        <f t="shared" si="23"/>
        <v>0</v>
      </c>
    </row>
    <row r="302" spans="1:10" ht="25.5">
      <c r="A302" s="78"/>
      <c r="B302" s="199"/>
      <c r="C302" s="253" t="s">
        <v>2188</v>
      </c>
      <c r="D302" s="234" t="s">
        <v>2189</v>
      </c>
      <c r="E302" s="238"/>
      <c r="F302" s="238"/>
      <c r="G302" s="238"/>
      <c r="H302" s="238"/>
      <c r="I302" s="269">
        <f t="shared" si="22"/>
        <v>0</v>
      </c>
      <c r="J302" s="270">
        <f t="shared" si="23"/>
        <v>0</v>
      </c>
    </row>
    <row r="303" spans="1:10" ht="15">
      <c r="A303" s="78"/>
      <c r="B303" s="199"/>
      <c r="C303" s="253" t="s">
        <v>2100</v>
      </c>
      <c r="D303" s="234" t="s">
        <v>2101</v>
      </c>
      <c r="E303" s="266"/>
      <c r="F303" s="266"/>
      <c r="G303" s="266">
        <v>2070</v>
      </c>
      <c r="H303" s="266">
        <v>2070</v>
      </c>
      <c r="I303" s="269">
        <f t="shared" si="22"/>
        <v>2070</v>
      </c>
      <c r="J303" s="270">
        <f t="shared" si="23"/>
        <v>2070</v>
      </c>
    </row>
    <row r="304" spans="1:10" ht="15">
      <c r="A304" s="78"/>
      <c r="B304" s="199"/>
      <c r="C304" s="253" t="s">
        <v>2169</v>
      </c>
      <c r="D304" s="234" t="s">
        <v>2170</v>
      </c>
      <c r="E304" s="266"/>
      <c r="F304" s="266"/>
      <c r="G304" s="266"/>
      <c r="H304" s="266"/>
      <c r="I304" s="269">
        <f t="shared" si="22"/>
        <v>0</v>
      </c>
      <c r="J304" s="270">
        <f t="shared" si="23"/>
        <v>0</v>
      </c>
    </row>
    <row r="305" spans="1:10" ht="25.5">
      <c r="A305" s="78"/>
      <c r="B305" s="199"/>
      <c r="C305" s="274" t="s">
        <v>2190</v>
      </c>
      <c r="D305" s="275" t="s">
        <v>2191</v>
      </c>
      <c r="E305" s="276"/>
      <c r="F305" s="276"/>
      <c r="G305" s="273"/>
      <c r="H305" s="273"/>
      <c r="I305" s="269">
        <f t="shared" si="22"/>
        <v>0</v>
      </c>
      <c r="J305" s="270">
        <f t="shared" si="23"/>
        <v>0</v>
      </c>
    </row>
    <row r="306" spans="1:10" ht="25.5">
      <c r="A306" s="78"/>
      <c r="B306" s="199"/>
      <c r="C306" s="274" t="s">
        <v>2192</v>
      </c>
      <c r="D306" s="275" t="s">
        <v>2193</v>
      </c>
      <c r="E306" s="276"/>
      <c r="F306" s="276"/>
      <c r="G306" s="273">
        <v>1</v>
      </c>
      <c r="H306" s="273">
        <v>1</v>
      </c>
      <c r="I306" s="269">
        <f t="shared" si="22"/>
        <v>1</v>
      </c>
      <c r="J306" s="270">
        <f t="shared" si="23"/>
        <v>1</v>
      </c>
    </row>
    <row r="307" spans="1:10" ht="25.5">
      <c r="A307" s="78"/>
      <c r="B307" s="199"/>
      <c r="C307" s="274" t="s">
        <v>1807</v>
      </c>
      <c r="D307" s="275" t="s">
        <v>1808</v>
      </c>
      <c r="E307" s="276"/>
      <c r="F307" s="276"/>
      <c r="G307" s="273">
        <v>7</v>
      </c>
      <c r="H307" s="273">
        <v>7</v>
      </c>
      <c r="I307" s="269">
        <f t="shared" si="22"/>
        <v>7</v>
      </c>
      <c r="J307" s="270">
        <f t="shared" si="23"/>
        <v>7</v>
      </c>
    </row>
    <row r="308" spans="1:10" ht="38.25">
      <c r="A308" s="78"/>
      <c r="B308" s="199"/>
      <c r="C308" s="274" t="s">
        <v>2060</v>
      </c>
      <c r="D308" s="263" t="s">
        <v>2194</v>
      </c>
      <c r="E308" s="276"/>
      <c r="F308" s="276"/>
      <c r="G308" s="273"/>
      <c r="H308" s="273"/>
      <c r="I308" s="269">
        <f t="shared" si="22"/>
        <v>0</v>
      </c>
      <c r="J308" s="270">
        <f t="shared" si="23"/>
        <v>0</v>
      </c>
    </row>
    <row r="309" spans="1:10" ht="25.5">
      <c r="A309" s="78"/>
      <c r="B309" s="199"/>
      <c r="C309" s="274" t="s">
        <v>2071</v>
      </c>
      <c r="D309" s="263" t="s">
        <v>2072</v>
      </c>
      <c r="E309" s="276"/>
      <c r="F309" s="276"/>
      <c r="G309" s="273"/>
      <c r="H309" s="273"/>
      <c r="I309" s="269">
        <f t="shared" ref="I309:I319" si="24">E309+G309</f>
        <v>0</v>
      </c>
      <c r="J309" s="270">
        <f t="shared" ref="J309:J319" si="25">F309+H309</f>
        <v>0</v>
      </c>
    </row>
    <row r="310" spans="1:10" ht="15">
      <c r="A310" s="78"/>
      <c r="B310" s="199"/>
      <c r="C310" s="253" t="s">
        <v>1902</v>
      </c>
      <c r="D310" s="234" t="s">
        <v>2195</v>
      </c>
      <c r="E310" s="266"/>
      <c r="F310" s="266"/>
      <c r="G310" s="266"/>
      <c r="H310" s="266"/>
      <c r="I310" s="269">
        <f t="shared" si="24"/>
        <v>0</v>
      </c>
      <c r="J310" s="270">
        <f t="shared" si="25"/>
        <v>0</v>
      </c>
    </row>
    <row r="311" spans="1:10" ht="15">
      <c r="A311" s="78"/>
      <c r="B311" s="199"/>
      <c r="C311" s="253" t="s">
        <v>2124</v>
      </c>
      <c r="D311" s="234" t="s">
        <v>2196</v>
      </c>
      <c r="E311" s="266"/>
      <c r="F311" s="266"/>
      <c r="G311" s="266"/>
      <c r="H311" s="266"/>
      <c r="I311" s="269">
        <f t="shared" si="24"/>
        <v>0</v>
      </c>
      <c r="J311" s="270">
        <f t="shared" si="25"/>
        <v>0</v>
      </c>
    </row>
    <row r="312" spans="1:10" ht="15">
      <c r="A312" s="78"/>
      <c r="B312" s="199"/>
      <c r="C312" s="253" t="s">
        <v>1938</v>
      </c>
      <c r="D312" s="234" t="s">
        <v>2197</v>
      </c>
      <c r="E312" s="266"/>
      <c r="F312" s="266"/>
      <c r="G312" s="266"/>
      <c r="H312" s="266"/>
      <c r="I312" s="269">
        <f t="shared" si="24"/>
        <v>0</v>
      </c>
      <c r="J312" s="270">
        <f t="shared" si="25"/>
        <v>0</v>
      </c>
    </row>
    <row r="313" spans="1:10" ht="26.25">
      <c r="A313" s="78"/>
      <c r="B313" s="199"/>
      <c r="C313" s="253" t="s">
        <v>2045</v>
      </c>
      <c r="D313" s="234" t="s">
        <v>2198</v>
      </c>
      <c r="E313" s="266"/>
      <c r="F313" s="266"/>
      <c r="G313" s="266">
        <v>304</v>
      </c>
      <c r="H313" s="266">
        <v>304</v>
      </c>
      <c r="I313" s="269">
        <f t="shared" si="24"/>
        <v>304</v>
      </c>
      <c r="J313" s="270">
        <f t="shared" si="25"/>
        <v>304</v>
      </c>
    </row>
    <row r="314" spans="1:10" ht="26.25">
      <c r="A314" s="78"/>
      <c r="B314" s="199"/>
      <c r="C314" s="253" t="s">
        <v>2199</v>
      </c>
      <c r="D314" s="234" t="s">
        <v>2200</v>
      </c>
      <c r="E314" s="266"/>
      <c r="F314" s="266"/>
      <c r="G314" s="266">
        <v>32</v>
      </c>
      <c r="H314" s="266">
        <v>32</v>
      </c>
      <c r="I314" s="269">
        <f t="shared" si="24"/>
        <v>32</v>
      </c>
      <c r="J314" s="270">
        <f t="shared" si="25"/>
        <v>32</v>
      </c>
    </row>
    <row r="315" spans="1:10" ht="15">
      <c r="A315" s="78"/>
      <c r="B315" s="199"/>
      <c r="C315" s="253" t="s">
        <v>2201</v>
      </c>
      <c r="D315" s="234" t="s">
        <v>2129</v>
      </c>
      <c r="E315" s="266"/>
      <c r="F315" s="266"/>
      <c r="G315" s="266">
        <v>2</v>
      </c>
      <c r="H315" s="266">
        <v>2</v>
      </c>
      <c r="I315" s="269">
        <f t="shared" si="24"/>
        <v>2</v>
      </c>
      <c r="J315" s="270">
        <f t="shared" si="25"/>
        <v>2</v>
      </c>
    </row>
    <row r="316" spans="1:10" ht="15">
      <c r="A316" s="78"/>
      <c r="B316" s="199"/>
      <c r="C316" s="253" t="s">
        <v>2202</v>
      </c>
      <c r="D316" s="234" t="s">
        <v>2203</v>
      </c>
      <c r="E316" s="266"/>
      <c r="F316" s="266"/>
      <c r="G316" s="266">
        <v>21</v>
      </c>
      <c r="H316" s="266">
        <v>21</v>
      </c>
      <c r="I316" s="269">
        <f t="shared" si="24"/>
        <v>21</v>
      </c>
      <c r="J316" s="270">
        <f t="shared" si="25"/>
        <v>21</v>
      </c>
    </row>
    <row r="317" spans="1:10" ht="26.25">
      <c r="A317" s="78"/>
      <c r="B317" s="199"/>
      <c r="C317" s="253" t="s">
        <v>2204</v>
      </c>
      <c r="D317" s="234" t="s">
        <v>2205</v>
      </c>
      <c r="E317" s="266"/>
      <c r="F317" s="266"/>
      <c r="G317" s="266">
        <v>1</v>
      </c>
      <c r="H317" s="266">
        <v>1</v>
      </c>
      <c r="I317" s="269">
        <f t="shared" si="24"/>
        <v>1</v>
      </c>
      <c r="J317" s="270">
        <f t="shared" si="25"/>
        <v>1</v>
      </c>
    </row>
    <row r="318" spans="1:10" ht="15">
      <c r="A318" s="78"/>
      <c r="B318" s="199"/>
      <c r="C318" s="253" t="s">
        <v>2056</v>
      </c>
      <c r="D318" s="234" t="s">
        <v>2057</v>
      </c>
      <c r="E318" s="266"/>
      <c r="F318" s="266"/>
      <c r="G318" s="266">
        <v>1</v>
      </c>
      <c r="H318" s="266">
        <v>1</v>
      </c>
      <c r="I318" s="269">
        <f t="shared" si="24"/>
        <v>1</v>
      </c>
      <c r="J318" s="270">
        <f t="shared" si="25"/>
        <v>1</v>
      </c>
    </row>
    <row r="319" spans="1:10" ht="15">
      <c r="A319" s="78"/>
      <c r="B319" s="199"/>
      <c r="C319" s="253" t="s">
        <v>1966</v>
      </c>
      <c r="D319" s="234" t="s">
        <v>1967</v>
      </c>
      <c r="E319" s="266"/>
      <c r="F319" s="266"/>
      <c r="G319" s="266">
        <v>1</v>
      </c>
      <c r="H319" s="266">
        <v>1</v>
      </c>
      <c r="I319" s="269">
        <f t="shared" si="24"/>
        <v>1</v>
      </c>
      <c r="J319" s="270">
        <f t="shared" si="25"/>
        <v>1</v>
      </c>
    </row>
    <row r="320" spans="1:10">
      <c r="C320" s="85"/>
      <c r="D320" s="84"/>
      <c r="E320" s="83"/>
      <c r="F320" s="83"/>
      <c r="G320" s="84"/>
      <c r="H320" s="84"/>
      <c r="I320" s="160">
        <f t="shared" ref="I320:J320" si="26">SUM(E320,G320)</f>
        <v>0</v>
      </c>
      <c r="J320" s="160">
        <f t="shared" si="26"/>
        <v>0</v>
      </c>
    </row>
    <row r="322" spans="1:10" ht="15" thickBot="1">
      <c r="A322" s="896" t="s">
        <v>5549</v>
      </c>
      <c r="B322" s="229" t="s">
        <v>1710</v>
      </c>
      <c r="C322" s="230"/>
      <c r="D322" s="229"/>
      <c r="E322" s="229"/>
      <c r="F322" s="229"/>
      <c r="G322" s="229"/>
      <c r="H322" s="229"/>
      <c r="I322" s="229"/>
      <c r="J322" s="229"/>
    </row>
    <row r="323" spans="1:10" ht="26.25" customHeight="1" thickBot="1">
      <c r="A323" s="78"/>
      <c r="B323" s="194" t="s">
        <v>200</v>
      </c>
      <c r="C323" s="196"/>
      <c r="D323" s="78"/>
      <c r="E323" s="1249">
        <f t="shared" ref="E323:J323" si="27">SUM(E324:E325)</f>
        <v>3450</v>
      </c>
      <c r="F323" s="1249">
        <f t="shared" si="27"/>
        <v>3450</v>
      </c>
      <c r="G323" s="1249">
        <f t="shared" si="27"/>
        <v>0</v>
      </c>
      <c r="H323" s="1249">
        <f t="shared" si="27"/>
        <v>0</v>
      </c>
      <c r="I323" s="1249">
        <f t="shared" si="27"/>
        <v>3450</v>
      </c>
      <c r="J323" s="1250">
        <f t="shared" si="27"/>
        <v>3450</v>
      </c>
    </row>
    <row r="324" spans="1:10">
      <c r="C324" s="236" t="s">
        <v>1790</v>
      </c>
      <c r="D324" s="277" t="s">
        <v>1791</v>
      </c>
      <c r="E324" s="1248">
        <v>2236</v>
      </c>
      <c r="F324" s="1248">
        <v>2236</v>
      </c>
      <c r="G324" s="1238"/>
      <c r="H324" s="1238"/>
      <c r="I324" s="235">
        <f>E324+G324</f>
        <v>2236</v>
      </c>
      <c r="J324" s="235">
        <f>F324+H324</f>
        <v>2236</v>
      </c>
    </row>
    <row r="325" spans="1:10">
      <c r="C325" s="236" t="s">
        <v>1792</v>
      </c>
      <c r="D325" s="277" t="s">
        <v>1793</v>
      </c>
      <c r="E325" s="278">
        <v>1214</v>
      </c>
      <c r="F325" s="278">
        <v>1214</v>
      </c>
      <c r="G325" s="278"/>
      <c r="H325" s="278"/>
      <c r="I325" s="239">
        <f>E325+G325</f>
        <v>1214</v>
      </c>
      <c r="J325" s="239">
        <f>F325+H325</f>
        <v>1214</v>
      </c>
    </row>
    <row r="326" spans="1:10">
      <c r="C326" s="188"/>
      <c r="D326" s="81"/>
      <c r="E326" s="160"/>
      <c r="F326" s="160"/>
      <c r="G326" s="160"/>
      <c r="H326" s="160"/>
      <c r="I326" s="160">
        <f t="shared" ref="I326:J329" si="28">SUM(E326,G326)</f>
        <v>0</v>
      </c>
      <c r="J326" s="160">
        <f t="shared" si="28"/>
        <v>0</v>
      </c>
    </row>
    <row r="327" spans="1:10">
      <c r="C327" s="188"/>
      <c r="D327" s="81"/>
      <c r="E327" s="160"/>
      <c r="F327" s="160"/>
      <c r="G327" s="160"/>
      <c r="H327" s="160"/>
      <c r="I327" s="160">
        <f t="shared" si="28"/>
        <v>0</v>
      </c>
      <c r="J327" s="160">
        <f t="shared" si="28"/>
        <v>0</v>
      </c>
    </row>
    <row r="328" spans="1:10">
      <c r="C328" s="188"/>
      <c r="D328" s="81"/>
      <c r="E328" s="160"/>
      <c r="F328" s="160"/>
      <c r="G328" s="160"/>
      <c r="H328" s="160"/>
      <c r="I328" s="160">
        <f t="shared" si="28"/>
        <v>0</v>
      </c>
      <c r="J328" s="160">
        <f t="shared" si="28"/>
        <v>0</v>
      </c>
    </row>
    <row r="329" spans="1:10">
      <c r="A329" s="159"/>
      <c r="B329" s="159"/>
      <c r="C329" s="188"/>
      <c r="D329" s="81"/>
      <c r="E329" s="160"/>
      <c r="F329" s="160"/>
      <c r="G329" s="160"/>
      <c r="H329" s="160"/>
      <c r="I329" s="160">
        <f t="shared" si="28"/>
        <v>0</v>
      </c>
      <c r="J329" s="160">
        <f t="shared" si="28"/>
        <v>0</v>
      </c>
    </row>
    <row r="331" spans="1:10" ht="15" thickBot="1">
      <c r="A331" s="78"/>
      <c r="B331" s="229" t="s">
        <v>1709</v>
      </c>
      <c r="C331" s="230"/>
      <c r="D331" s="229"/>
      <c r="E331" s="229"/>
      <c r="F331" s="229"/>
      <c r="G331" s="229"/>
      <c r="H331" s="229"/>
      <c r="I331" s="229"/>
      <c r="J331" s="229"/>
    </row>
    <row r="332" spans="1:10" ht="21.75" customHeight="1" thickBot="1">
      <c r="A332" s="78"/>
      <c r="B332" s="194" t="s">
        <v>199</v>
      </c>
      <c r="C332" s="195"/>
      <c r="D332" s="78"/>
      <c r="E332" s="1278">
        <f t="shared" ref="E332:J332" si="29">SUM(E333,E334)</f>
        <v>1326</v>
      </c>
      <c r="F332" s="1199">
        <f t="shared" si="29"/>
        <v>1327</v>
      </c>
      <c r="G332" s="1199">
        <f t="shared" si="29"/>
        <v>10664</v>
      </c>
      <c r="H332" s="1199">
        <f t="shared" si="29"/>
        <v>10685</v>
      </c>
      <c r="I332" s="1199">
        <f t="shared" si="29"/>
        <v>11990</v>
      </c>
      <c r="J332" s="1200">
        <f t="shared" si="29"/>
        <v>12012</v>
      </c>
    </row>
    <row r="333" spans="1:10" ht="15.75" thickBot="1">
      <c r="A333" s="78"/>
      <c r="B333" s="194" t="s">
        <v>197</v>
      </c>
      <c r="C333" s="195"/>
      <c r="D333" s="78"/>
      <c r="E333" s="1220">
        <v>0</v>
      </c>
      <c r="F333" s="1222">
        <v>0</v>
      </c>
      <c r="G333" s="1222">
        <v>0</v>
      </c>
      <c r="H333" s="1222">
        <v>0</v>
      </c>
      <c r="I333" s="1222">
        <v>0</v>
      </c>
      <c r="J333" s="1221">
        <v>0</v>
      </c>
    </row>
    <row r="334" spans="1:10" ht="15" thickBot="1">
      <c r="A334" s="78"/>
      <c r="B334" s="199" t="s">
        <v>1708</v>
      </c>
      <c r="C334" s="197"/>
      <c r="D334" s="78"/>
      <c r="E334" s="1218">
        <f t="shared" ref="E334:J334" si="30">SUM(E335:E408)</f>
        <v>1326</v>
      </c>
      <c r="F334" s="1198">
        <f t="shared" si="30"/>
        <v>1327</v>
      </c>
      <c r="G334" s="1198">
        <f t="shared" si="30"/>
        <v>10664</v>
      </c>
      <c r="H334" s="1198">
        <f t="shared" si="30"/>
        <v>10685</v>
      </c>
      <c r="I334" s="1198">
        <f t="shared" si="30"/>
        <v>11990</v>
      </c>
      <c r="J334" s="1197">
        <f t="shared" si="30"/>
        <v>12012</v>
      </c>
    </row>
    <row r="335" spans="1:10">
      <c r="A335" s="78"/>
      <c r="B335" s="199"/>
      <c r="C335" s="233" t="s">
        <v>2206</v>
      </c>
      <c r="D335" s="246" t="s">
        <v>2207</v>
      </c>
      <c r="E335" s="300">
        <v>1</v>
      </c>
      <c r="F335" s="300">
        <v>1</v>
      </c>
      <c r="G335" s="300">
        <v>3</v>
      </c>
      <c r="H335" s="300">
        <v>3</v>
      </c>
      <c r="I335" s="235">
        <f t="shared" ref="I335:I366" si="31">E335+G335</f>
        <v>4</v>
      </c>
      <c r="J335" s="235">
        <f t="shared" ref="J335:J366" si="32">F335+H335</f>
        <v>4</v>
      </c>
    </row>
    <row r="336" spans="1:10">
      <c r="A336" s="78"/>
      <c r="B336" s="199"/>
      <c r="C336" s="233" t="s">
        <v>2208</v>
      </c>
      <c r="D336" s="248" t="s">
        <v>2209</v>
      </c>
      <c r="E336" s="238"/>
      <c r="F336" s="238"/>
      <c r="G336" s="238"/>
      <c r="H336" s="238"/>
      <c r="I336" s="239">
        <f t="shared" si="31"/>
        <v>0</v>
      </c>
      <c r="J336" s="239">
        <f t="shared" si="32"/>
        <v>0</v>
      </c>
    </row>
    <row r="337" spans="1:10" ht="25.5">
      <c r="A337" s="78"/>
      <c r="B337" s="199"/>
      <c r="C337" s="233" t="s">
        <v>2210</v>
      </c>
      <c r="D337" s="248" t="s">
        <v>2211</v>
      </c>
      <c r="E337" s="238"/>
      <c r="F337" s="238"/>
      <c r="G337" s="238"/>
      <c r="H337" s="238"/>
      <c r="I337" s="239">
        <f t="shared" si="31"/>
        <v>0</v>
      </c>
      <c r="J337" s="239">
        <f t="shared" si="32"/>
        <v>0</v>
      </c>
    </row>
    <row r="338" spans="1:10" ht="25.5">
      <c r="A338" s="78"/>
      <c r="B338" s="199"/>
      <c r="C338" s="233" t="s">
        <v>1824</v>
      </c>
      <c r="D338" s="248" t="s">
        <v>2212</v>
      </c>
      <c r="E338" s="238"/>
      <c r="F338" s="238"/>
      <c r="G338" s="238"/>
      <c r="H338" s="238"/>
      <c r="I338" s="239">
        <f t="shared" si="31"/>
        <v>0</v>
      </c>
      <c r="J338" s="239">
        <f t="shared" si="32"/>
        <v>0</v>
      </c>
    </row>
    <row r="339" spans="1:10" ht="25.5">
      <c r="A339" s="78"/>
      <c r="B339" s="199"/>
      <c r="C339" s="233" t="s">
        <v>2024</v>
      </c>
      <c r="D339" s="246" t="s">
        <v>2213</v>
      </c>
      <c r="E339" s="238"/>
      <c r="F339" s="238"/>
      <c r="G339" s="238">
        <v>65</v>
      </c>
      <c r="H339" s="238">
        <v>65</v>
      </c>
      <c r="I339" s="239">
        <f t="shared" si="31"/>
        <v>65</v>
      </c>
      <c r="J339" s="239">
        <f t="shared" si="32"/>
        <v>65</v>
      </c>
    </row>
    <row r="340" spans="1:10" ht="38.25">
      <c r="A340" s="78"/>
      <c r="B340" s="199"/>
      <c r="C340" s="233" t="s">
        <v>2029</v>
      </c>
      <c r="D340" s="246" t="s">
        <v>2214</v>
      </c>
      <c r="E340" s="238">
        <v>19</v>
      </c>
      <c r="F340" s="238">
        <v>19</v>
      </c>
      <c r="G340" s="238">
        <v>65</v>
      </c>
      <c r="H340" s="238">
        <v>65</v>
      </c>
      <c r="I340" s="239">
        <f t="shared" si="31"/>
        <v>84</v>
      </c>
      <c r="J340" s="239">
        <f t="shared" si="32"/>
        <v>84</v>
      </c>
    </row>
    <row r="341" spans="1:10" ht="25.5">
      <c r="A341" s="78"/>
      <c r="B341" s="199"/>
      <c r="C341" s="233" t="s">
        <v>2186</v>
      </c>
      <c r="D341" s="246" t="s">
        <v>2215</v>
      </c>
      <c r="E341" s="238">
        <v>24</v>
      </c>
      <c r="F341" s="238">
        <v>24</v>
      </c>
      <c r="G341" s="238">
        <v>4</v>
      </c>
      <c r="H341" s="238">
        <v>4</v>
      </c>
      <c r="I341" s="239">
        <f t="shared" si="31"/>
        <v>28</v>
      </c>
      <c r="J341" s="239">
        <f t="shared" si="32"/>
        <v>28</v>
      </c>
    </row>
    <row r="342" spans="1:10" ht="25.5">
      <c r="A342" s="78"/>
      <c r="B342" s="199"/>
      <c r="C342" s="233" t="s">
        <v>2033</v>
      </c>
      <c r="D342" s="246" t="s">
        <v>2034</v>
      </c>
      <c r="E342" s="238">
        <v>186</v>
      </c>
      <c r="F342" s="238">
        <v>186</v>
      </c>
      <c r="G342" s="238">
        <v>1383</v>
      </c>
      <c r="H342" s="238">
        <v>1383</v>
      </c>
      <c r="I342" s="239">
        <f t="shared" si="31"/>
        <v>1569</v>
      </c>
      <c r="J342" s="239">
        <f t="shared" si="32"/>
        <v>1569</v>
      </c>
    </row>
    <row r="343" spans="1:10" ht="25.5">
      <c r="A343" s="78"/>
      <c r="B343" s="199"/>
      <c r="C343" s="233" t="s">
        <v>2035</v>
      </c>
      <c r="D343" s="248" t="s">
        <v>2036</v>
      </c>
      <c r="E343" s="238">
        <v>400</v>
      </c>
      <c r="F343" s="238">
        <v>400</v>
      </c>
      <c r="G343" s="238">
        <v>2375</v>
      </c>
      <c r="H343" s="238">
        <v>2375</v>
      </c>
      <c r="I343" s="239">
        <f t="shared" si="31"/>
        <v>2775</v>
      </c>
      <c r="J343" s="239">
        <f t="shared" si="32"/>
        <v>2775</v>
      </c>
    </row>
    <row r="344" spans="1:10">
      <c r="A344" s="78"/>
      <c r="B344" s="199"/>
      <c r="C344" s="233" t="s">
        <v>2040</v>
      </c>
      <c r="D344" s="246" t="s">
        <v>2041</v>
      </c>
      <c r="E344" s="238">
        <v>27</v>
      </c>
      <c r="F344" s="238">
        <v>29</v>
      </c>
      <c r="G344" s="279">
        <v>353</v>
      </c>
      <c r="H344" s="279">
        <v>370</v>
      </c>
      <c r="I344" s="239">
        <f t="shared" si="31"/>
        <v>380</v>
      </c>
      <c r="J344" s="239">
        <f t="shared" si="32"/>
        <v>399</v>
      </c>
    </row>
    <row r="345" spans="1:10" ht="25.5">
      <c r="A345" s="78"/>
      <c r="B345" s="199"/>
      <c r="C345" s="233" t="s">
        <v>1794</v>
      </c>
      <c r="D345" s="248" t="s">
        <v>2216</v>
      </c>
      <c r="E345" s="238">
        <v>15</v>
      </c>
      <c r="F345" s="238">
        <v>16</v>
      </c>
      <c r="G345" s="279">
        <v>67</v>
      </c>
      <c r="H345" s="279">
        <v>67</v>
      </c>
      <c r="I345" s="239">
        <f t="shared" si="31"/>
        <v>82</v>
      </c>
      <c r="J345" s="239">
        <f t="shared" si="32"/>
        <v>83</v>
      </c>
    </row>
    <row r="346" spans="1:10" ht="38.25">
      <c r="A346" s="78"/>
      <c r="B346" s="199"/>
      <c r="C346" s="233" t="s">
        <v>2060</v>
      </c>
      <c r="D346" s="246" t="s">
        <v>2217</v>
      </c>
      <c r="E346" s="238"/>
      <c r="F346" s="238"/>
      <c r="G346" s="238">
        <v>1</v>
      </c>
      <c r="H346" s="238">
        <v>1</v>
      </c>
      <c r="I346" s="239">
        <f t="shared" si="31"/>
        <v>1</v>
      </c>
      <c r="J346" s="239">
        <f t="shared" si="32"/>
        <v>1</v>
      </c>
    </row>
    <row r="347" spans="1:10" ht="38.25">
      <c r="A347" s="78"/>
      <c r="B347" s="199"/>
      <c r="C347" s="233" t="s">
        <v>2031</v>
      </c>
      <c r="D347" s="246" t="s">
        <v>2218</v>
      </c>
      <c r="E347" s="238">
        <v>89</v>
      </c>
      <c r="F347" s="238">
        <v>89</v>
      </c>
      <c r="G347" s="279">
        <v>246</v>
      </c>
      <c r="H347" s="279">
        <v>246</v>
      </c>
      <c r="I347" s="239">
        <f t="shared" si="31"/>
        <v>335</v>
      </c>
      <c r="J347" s="239">
        <f t="shared" si="32"/>
        <v>335</v>
      </c>
    </row>
    <row r="348" spans="1:10" ht="25.5">
      <c r="A348" s="78"/>
      <c r="B348" s="199"/>
      <c r="C348" s="280" t="s">
        <v>1797</v>
      </c>
      <c r="D348" s="248" t="s">
        <v>2219</v>
      </c>
      <c r="E348" s="279">
        <v>101</v>
      </c>
      <c r="F348" s="279">
        <v>101</v>
      </c>
      <c r="G348" s="279">
        <v>1810</v>
      </c>
      <c r="H348" s="279">
        <v>1810</v>
      </c>
      <c r="I348" s="239">
        <f t="shared" si="31"/>
        <v>1911</v>
      </c>
      <c r="J348" s="239">
        <f t="shared" si="32"/>
        <v>1911</v>
      </c>
    </row>
    <row r="349" spans="1:10" ht="25.5">
      <c r="A349" s="78"/>
      <c r="B349" s="199"/>
      <c r="C349" s="280" t="s">
        <v>2066</v>
      </c>
      <c r="D349" s="248" t="s">
        <v>2067</v>
      </c>
      <c r="E349" s="279">
        <v>107</v>
      </c>
      <c r="F349" s="279">
        <v>107</v>
      </c>
      <c r="G349" s="273">
        <v>839</v>
      </c>
      <c r="H349" s="273">
        <v>839</v>
      </c>
      <c r="I349" s="239">
        <f t="shared" si="31"/>
        <v>946</v>
      </c>
      <c r="J349" s="239">
        <f t="shared" si="32"/>
        <v>946</v>
      </c>
    </row>
    <row r="350" spans="1:10" ht="25.5">
      <c r="A350" s="78"/>
      <c r="B350" s="199"/>
      <c r="C350" s="280" t="s">
        <v>2068</v>
      </c>
      <c r="D350" s="248" t="s">
        <v>2069</v>
      </c>
      <c r="E350" s="279">
        <v>5</v>
      </c>
      <c r="F350" s="279">
        <v>5</v>
      </c>
      <c r="G350" s="273">
        <v>116</v>
      </c>
      <c r="H350" s="273">
        <v>116</v>
      </c>
      <c r="I350" s="239">
        <f t="shared" si="31"/>
        <v>121</v>
      </c>
      <c r="J350" s="239">
        <f t="shared" si="32"/>
        <v>121</v>
      </c>
    </row>
    <row r="351" spans="1:10" ht="38.25">
      <c r="A351" s="78"/>
      <c r="B351" s="199"/>
      <c r="C351" s="280" t="s">
        <v>1799</v>
      </c>
      <c r="D351" s="248" t="s">
        <v>2220</v>
      </c>
      <c r="E351" s="279">
        <v>244</v>
      </c>
      <c r="F351" s="279">
        <v>244</v>
      </c>
      <c r="G351" s="273">
        <v>1477</v>
      </c>
      <c r="H351" s="273">
        <v>1477</v>
      </c>
      <c r="I351" s="239">
        <f t="shared" si="31"/>
        <v>1721</v>
      </c>
      <c r="J351" s="239">
        <f t="shared" si="32"/>
        <v>1721</v>
      </c>
    </row>
    <row r="352" spans="1:10" ht="25.5">
      <c r="A352" s="78"/>
      <c r="B352" s="199"/>
      <c r="C352" s="280" t="s">
        <v>1801</v>
      </c>
      <c r="D352" s="248" t="s">
        <v>2221</v>
      </c>
      <c r="E352" s="238">
        <v>8</v>
      </c>
      <c r="F352" s="238">
        <v>8</v>
      </c>
      <c r="G352" s="273">
        <v>605</v>
      </c>
      <c r="H352" s="273">
        <v>605</v>
      </c>
      <c r="I352" s="239">
        <f t="shared" si="31"/>
        <v>613</v>
      </c>
      <c r="J352" s="239">
        <f t="shared" si="32"/>
        <v>613</v>
      </c>
    </row>
    <row r="353" spans="1:10" ht="38.25">
      <c r="A353" s="78"/>
      <c r="B353" s="199"/>
      <c r="C353" s="280" t="s">
        <v>1803</v>
      </c>
      <c r="D353" s="248" t="s">
        <v>2222</v>
      </c>
      <c r="E353" s="279">
        <v>14</v>
      </c>
      <c r="F353" s="279">
        <v>14</v>
      </c>
      <c r="G353" s="273">
        <v>388</v>
      </c>
      <c r="H353" s="273">
        <v>388</v>
      </c>
      <c r="I353" s="239">
        <f t="shared" si="31"/>
        <v>402</v>
      </c>
      <c r="J353" s="239">
        <f t="shared" si="32"/>
        <v>402</v>
      </c>
    </row>
    <row r="354" spans="1:10">
      <c r="A354" s="78"/>
      <c r="B354" s="199"/>
      <c r="C354" s="280">
        <v>1111</v>
      </c>
      <c r="D354" s="248" t="s">
        <v>2039</v>
      </c>
      <c r="E354" s="279">
        <v>57</v>
      </c>
      <c r="F354" s="279">
        <v>57</v>
      </c>
      <c r="G354" s="273">
        <v>85</v>
      </c>
      <c r="H354" s="273">
        <v>85</v>
      </c>
      <c r="I354" s="239">
        <f t="shared" si="31"/>
        <v>142</v>
      </c>
      <c r="J354" s="239">
        <f t="shared" si="32"/>
        <v>142</v>
      </c>
    </row>
    <row r="355" spans="1:10">
      <c r="A355" s="78"/>
      <c r="B355" s="199"/>
      <c r="C355" s="280">
        <v>260001</v>
      </c>
      <c r="D355" s="248" t="s">
        <v>2223</v>
      </c>
      <c r="E355" s="238"/>
      <c r="F355" s="238"/>
      <c r="G355" s="273"/>
      <c r="H355" s="273"/>
      <c r="I355" s="239">
        <f t="shared" si="31"/>
        <v>0</v>
      </c>
      <c r="J355" s="239">
        <f t="shared" si="32"/>
        <v>0</v>
      </c>
    </row>
    <row r="356" spans="1:10">
      <c r="A356" s="78"/>
      <c r="B356" s="199"/>
      <c r="C356" s="280">
        <v>260009</v>
      </c>
      <c r="D356" s="248" t="s">
        <v>2224</v>
      </c>
      <c r="E356" s="238"/>
      <c r="F356" s="238"/>
      <c r="G356" s="273"/>
      <c r="H356" s="273"/>
      <c r="I356" s="239">
        <f t="shared" si="31"/>
        <v>0</v>
      </c>
      <c r="J356" s="239">
        <f t="shared" si="32"/>
        <v>0</v>
      </c>
    </row>
    <row r="357" spans="1:10" ht="25.5">
      <c r="A357" s="78"/>
      <c r="B357" s="199"/>
      <c r="C357" s="280">
        <v>260076</v>
      </c>
      <c r="D357" s="248" t="s">
        <v>2225</v>
      </c>
      <c r="E357" s="238">
        <v>12</v>
      </c>
      <c r="F357" s="238">
        <v>12</v>
      </c>
      <c r="G357" s="273">
        <v>117</v>
      </c>
      <c r="H357" s="273">
        <v>117</v>
      </c>
      <c r="I357" s="239">
        <f t="shared" si="31"/>
        <v>129</v>
      </c>
      <c r="J357" s="239">
        <f t="shared" si="32"/>
        <v>129</v>
      </c>
    </row>
    <row r="358" spans="1:10" ht="25.5">
      <c r="A358" s="78"/>
      <c r="B358" s="199"/>
      <c r="C358" s="280" t="s">
        <v>1807</v>
      </c>
      <c r="D358" s="248" t="s">
        <v>1808</v>
      </c>
      <c r="E358" s="238"/>
      <c r="F358" s="238"/>
      <c r="G358" s="273">
        <v>8</v>
      </c>
      <c r="H358" s="273">
        <v>8</v>
      </c>
      <c r="I358" s="239">
        <f t="shared" si="31"/>
        <v>8</v>
      </c>
      <c r="J358" s="239">
        <f t="shared" si="32"/>
        <v>8</v>
      </c>
    </row>
    <row r="359" spans="1:10">
      <c r="A359" s="78"/>
      <c r="B359" s="199"/>
      <c r="C359" s="280" t="s">
        <v>1815</v>
      </c>
      <c r="D359" s="248" t="s">
        <v>1816</v>
      </c>
      <c r="E359" s="238"/>
      <c r="F359" s="238"/>
      <c r="G359" s="273">
        <v>97</v>
      </c>
      <c r="H359" s="273">
        <v>97</v>
      </c>
      <c r="I359" s="239">
        <f t="shared" si="31"/>
        <v>97</v>
      </c>
      <c r="J359" s="239">
        <f t="shared" si="32"/>
        <v>97</v>
      </c>
    </row>
    <row r="360" spans="1:10" ht="25.5">
      <c r="A360" s="78"/>
      <c r="B360" s="199"/>
      <c r="C360" s="280" t="s">
        <v>2144</v>
      </c>
      <c r="D360" s="248" t="s">
        <v>2226</v>
      </c>
      <c r="E360" s="238"/>
      <c r="F360" s="238"/>
      <c r="G360" s="273">
        <v>9</v>
      </c>
      <c r="H360" s="273">
        <v>9</v>
      </c>
      <c r="I360" s="239">
        <f t="shared" si="31"/>
        <v>9</v>
      </c>
      <c r="J360" s="239">
        <f t="shared" si="32"/>
        <v>9</v>
      </c>
    </row>
    <row r="361" spans="1:10">
      <c r="A361" s="78"/>
      <c r="B361" s="199"/>
      <c r="C361" s="280" t="s">
        <v>2090</v>
      </c>
      <c r="D361" s="248" t="s">
        <v>2091</v>
      </c>
      <c r="E361" s="238"/>
      <c r="F361" s="238"/>
      <c r="G361" s="273">
        <v>7</v>
      </c>
      <c r="H361" s="273">
        <v>7</v>
      </c>
      <c r="I361" s="239">
        <f t="shared" si="31"/>
        <v>7</v>
      </c>
      <c r="J361" s="239">
        <f t="shared" si="32"/>
        <v>7</v>
      </c>
    </row>
    <row r="362" spans="1:10" ht="25.5">
      <c r="A362" s="78"/>
      <c r="B362" s="199"/>
      <c r="C362" s="280" t="s">
        <v>2073</v>
      </c>
      <c r="D362" s="248" t="s">
        <v>2227</v>
      </c>
      <c r="E362" s="279">
        <v>4</v>
      </c>
      <c r="F362" s="279">
        <v>4</v>
      </c>
      <c r="G362" s="273">
        <v>145</v>
      </c>
      <c r="H362" s="273">
        <v>160</v>
      </c>
      <c r="I362" s="239">
        <f t="shared" si="31"/>
        <v>149</v>
      </c>
      <c r="J362" s="239">
        <f t="shared" si="32"/>
        <v>164</v>
      </c>
    </row>
    <row r="363" spans="1:10" ht="25.5">
      <c r="A363" s="78"/>
      <c r="B363" s="199"/>
      <c r="C363" s="280" t="s">
        <v>1802</v>
      </c>
      <c r="D363" s="248" t="s">
        <v>2228</v>
      </c>
      <c r="E363" s="238"/>
      <c r="F363" s="238"/>
      <c r="G363" s="273">
        <v>162</v>
      </c>
      <c r="H363" s="273">
        <v>162</v>
      </c>
      <c r="I363" s="239">
        <f t="shared" si="31"/>
        <v>162</v>
      </c>
      <c r="J363" s="239">
        <f t="shared" si="32"/>
        <v>162</v>
      </c>
    </row>
    <row r="364" spans="1:10">
      <c r="A364" s="78"/>
      <c r="B364" s="199"/>
      <c r="C364" s="280" t="s">
        <v>2128</v>
      </c>
      <c r="D364" s="248" t="s">
        <v>2229</v>
      </c>
      <c r="E364" s="238"/>
      <c r="F364" s="238"/>
      <c r="G364" s="273">
        <v>12</v>
      </c>
      <c r="H364" s="273">
        <v>12</v>
      </c>
      <c r="I364" s="239">
        <f t="shared" si="31"/>
        <v>12</v>
      </c>
      <c r="J364" s="239">
        <f t="shared" si="32"/>
        <v>12</v>
      </c>
    </row>
    <row r="365" spans="1:10">
      <c r="A365" s="78"/>
      <c r="B365" s="199"/>
      <c r="C365" s="280" t="s">
        <v>2143</v>
      </c>
      <c r="D365" s="248" t="s">
        <v>2230</v>
      </c>
      <c r="E365" s="238"/>
      <c r="F365" s="238"/>
      <c r="G365" s="273"/>
      <c r="H365" s="273"/>
      <c r="I365" s="239">
        <f t="shared" si="31"/>
        <v>0</v>
      </c>
      <c r="J365" s="239">
        <f t="shared" si="32"/>
        <v>0</v>
      </c>
    </row>
    <row r="366" spans="1:10" ht="51">
      <c r="A366" s="78"/>
      <c r="B366" s="199"/>
      <c r="C366" s="280" t="s">
        <v>1804</v>
      </c>
      <c r="D366" s="248" t="s">
        <v>2231</v>
      </c>
      <c r="E366" s="238"/>
      <c r="F366" s="238"/>
      <c r="G366" s="273">
        <v>3</v>
      </c>
      <c r="H366" s="273">
        <v>3</v>
      </c>
      <c r="I366" s="239">
        <f t="shared" si="31"/>
        <v>3</v>
      </c>
      <c r="J366" s="239">
        <f t="shared" si="32"/>
        <v>3</v>
      </c>
    </row>
    <row r="367" spans="1:10" ht="25.5">
      <c r="A367" s="78"/>
      <c r="B367" s="199"/>
      <c r="C367" s="280" t="s">
        <v>1795</v>
      </c>
      <c r="D367" s="248" t="s">
        <v>2051</v>
      </c>
      <c r="E367" s="279">
        <v>8</v>
      </c>
      <c r="F367" s="279">
        <v>8</v>
      </c>
      <c r="G367" s="273">
        <v>72</v>
      </c>
      <c r="H367" s="273">
        <v>72</v>
      </c>
      <c r="I367" s="239">
        <f t="shared" ref="I367:I398" si="33">E367+G367</f>
        <v>80</v>
      </c>
      <c r="J367" s="239">
        <f t="shared" ref="J367:J398" si="34">F367+H367</f>
        <v>80</v>
      </c>
    </row>
    <row r="368" spans="1:10" ht="38.25">
      <c r="A368" s="78"/>
      <c r="B368" s="199"/>
      <c r="C368" s="281" t="s">
        <v>2232</v>
      </c>
      <c r="D368" s="282" t="s">
        <v>2233</v>
      </c>
      <c r="E368" s="238"/>
      <c r="F368" s="238"/>
      <c r="G368" s="273">
        <v>8</v>
      </c>
      <c r="H368" s="273">
        <v>8</v>
      </c>
      <c r="I368" s="239">
        <f t="shared" si="33"/>
        <v>8</v>
      </c>
      <c r="J368" s="239">
        <f t="shared" si="34"/>
        <v>8</v>
      </c>
    </row>
    <row r="369" spans="1:10" ht="25.5">
      <c r="A369" s="78"/>
      <c r="B369" s="199"/>
      <c r="C369" s="280" t="s">
        <v>2234</v>
      </c>
      <c r="D369" s="282" t="s">
        <v>2235</v>
      </c>
      <c r="E369" s="238"/>
      <c r="F369" s="238"/>
      <c r="G369" s="273"/>
      <c r="H369" s="273"/>
      <c r="I369" s="239">
        <f t="shared" si="33"/>
        <v>0</v>
      </c>
      <c r="J369" s="239">
        <f t="shared" si="34"/>
        <v>0</v>
      </c>
    </row>
    <row r="370" spans="1:10" ht="25.5">
      <c r="A370" s="78"/>
      <c r="B370" s="199"/>
      <c r="C370" s="279" t="s">
        <v>1826</v>
      </c>
      <c r="D370" s="283" t="s">
        <v>2236</v>
      </c>
      <c r="E370" s="238"/>
      <c r="F370" s="238"/>
      <c r="G370" s="273"/>
      <c r="H370" s="273"/>
      <c r="I370" s="239">
        <f t="shared" si="33"/>
        <v>0</v>
      </c>
      <c r="J370" s="239">
        <f t="shared" si="34"/>
        <v>0</v>
      </c>
    </row>
    <row r="371" spans="1:10" ht="25.5">
      <c r="A371" s="78"/>
      <c r="B371" s="199"/>
      <c r="C371" s="279" t="s">
        <v>2071</v>
      </c>
      <c r="D371" s="283" t="s">
        <v>2237</v>
      </c>
      <c r="E371" s="238"/>
      <c r="F371" s="238"/>
      <c r="G371" s="273"/>
      <c r="H371" s="273"/>
      <c r="I371" s="239">
        <f t="shared" si="33"/>
        <v>0</v>
      </c>
      <c r="J371" s="239">
        <f t="shared" si="34"/>
        <v>0</v>
      </c>
    </row>
    <row r="372" spans="1:10" ht="15">
      <c r="A372" s="78"/>
      <c r="B372" s="199"/>
      <c r="C372" s="274" t="s">
        <v>2238</v>
      </c>
      <c r="D372" s="262" t="s">
        <v>2239</v>
      </c>
      <c r="E372" s="276"/>
      <c r="F372" s="276"/>
      <c r="G372" s="273"/>
      <c r="H372" s="273"/>
      <c r="I372" s="239">
        <f t="shared" si="33"/>
        <v>0</v>
      </c>
      <c r="J372" s="239">
        <f t="shared" si="34"/>
        <v>0</v>
      </c>
    </row>
    <row r="373" spans="1:10" ht="15">
      <c r="A373" s="78"/>
      <c r="B373" s="199"/>
      <c r="C373" s="274" t="s">
        <v>1994</v>
      </c>
      <c r="D373" s="262" t="s">
        <v>1995</v>
      </c>
      <c r="E373" s="276"/>
      <c r="F373" s="276"/>
      <c r="G373" s="273">
        <v>5</v>
      </c>
      <c r="H373" s="273">
        <v>5</v>
      </c>
      <c r="I373" s="239">
        <f t="shared" si="33"/>
        <v>5</v>
      </c>
      <c r="J373" s="239">
        <f t="shared" si="34"/>
        <v>5</v>
      </c>
    </row>
    <row r="374" spans="1:10" ht="25.5">
      <c r="A374" s="78"/>
      <c r="B374" s="199"/>
      <c r="C374" s="274" t="s">
        <v>2240</v>
      </c>
      <c r="D374" s="262" t="s">
        <v>2241</v>
      </c>
      <c r="E374" s="276"/>
      <c r="F374" s="276"/>
      <c r="G374" s="273"/>
      <c r="H374" s="273"/>
      <c r="I374" s="239">
        <f t="shared" si="33"/>
        <v>0</v>
      </c>
      <c r="J374" s="239">
        <f t="shared" si="34"/>
        <v>0</v>
      </c>
    </row>
    <row r="375" spans="1:10" ht="38.25">
      <c r="A375" s="78"/>
      <c r="B375" s="199"/>
      <c r="C375" s="274" t="s">
        <v>2242</v>
      </c>
      <c r="D375" s="262" t="s">
        <v>2243</v>
      </c>
      <c r="E375" s="276"/>
      <c r="F375" s="276"/>
      <c r="G375" s="273"/>
      <c r="H375" s="273"/>
      <c r="I375" s="239">
        <f t="shared" si="33"/>
        <v>0</v>
      </c>
      <c r="J375" s="239">
        <f t="shared" si="34"/>
        <v>0</v>
      </c>
    </row>
    <row r="376" spans="1:10" ht="25.5">
      <c r="A376" s="78"/>
      <c r="B376" s="199"/>
      <c r="C376" s="274" t="s">
        <v>1805</v>
      </c>
      <c r="D376" s="262" t="s">
        <v>2244</v>
      </c>
      <c r="E376" s="276"/>
      <c r="F376" s="276"/>
      <c r="G376" s="273"/>
      <c r="H376" s="273"/>
      <c r="I376" s="239">
        <f t="shared" si="33"/>
        <v>0</v>
      </c>
      <c r="J376" s="239">
        <f t="shared" si="34"/>
        <v>0</v>
      </c>
    </row>
    <row r="377" spans="1:10" ht="25.5">
      <c r="A377" s="78"/>
      <c r="B377" s="199"/>
      <c r="C377" s="274" t="s">
        <v>2245</v>
      </c>
      <c r="D377" s="284" t="s">
        <v>2246</v>
      </c>
      <c r="E377" s="276">
        <v>1</v>
      </c>
      <c r="F377" s="276">
        <v>0</v>
      </c>
      <c r="G377" s="273"/>
      <c r="H377" s="273"/>
      <c r="I377" s="239">
        <f t="shared" si="33"/>
        <v>1</v>
      </c>
      <c r="J377" s="239">
        <f t="shared" si="34"/>
        <v>0</v>
      </c>
    </row>
    <row r="378" spans="1:10" ht="25.5">
      <c r="A378" s="78"/>
      <c r="B378" s="199"/>
      <c r="C378" s="274" t="s">
        <v>2247</v>
      </c>
      <c r="D378" s="284" t="s">
        <v>2248</v>
      </c>
      <c r="E378" s="276">
        <v>1</v>
      </c>
      <c r="F378" s="276">
        <v>0</v>
      </c>
      <c r="G378" s="273"/>
      <c r="H378" s="273"/>
      <c r="I378" s="239">
        <f t="shared" si="33"/>
        <v>1</v>
      </c>
      <c r="J378" s="239">
        <f t="shared" si="34"/>
        <v>0</v>
      </c>
    </row>
    <row r="379" spans="1:10" ht="25.5">
      <c r="A379" s="78"/>
      <c r="B379" s="199"/>
      <c r="C379" s="280" t="s">
        <v>2249</v>
      </c>
      <c r="D379" s="283" t="s">
        <v>2250</v>
      </c>
      <c r="E379" s="285"/>
      <c r="F379" s="285"/>
      <c r="G379" s="273"/>
      <c r="H379" s="273"/>
      <c r="I379" s="239">
        <f t="shared" si="33"/>
        <v>0</v>
      </c>
      <c r="J379" s="239">
        <f t="shared" si="34"/>
        <v>0</v>
      </c>
    </row>
    <row r="380" spans="1:10" ht="15">
      <c r="A380" s="78"/>
      <c r="B380" s="199"/>
      <c r="C380" s="274">
        <v>600349</v>
      </c>
      <c r="D380" s="262" t="s">
        <v>2251</v>
      </c>
      <c r="E380" s="276"/>
      <c r="F380" s="276"/>
      <c r="G380" s="273">
        <v>1</v>
      </c>
      <c r="H380" s="273">
        <v>1</v>
      </c>
      <c r="I380" s="239">
        <f t="shared" si="33"/>
        <v>1</v>
      </c>
      <c r="J380" s="239">
        <f t="shared" si="34"/>
        <v>1</v>
      </c>
    </row>
    <row r="381" spans="1:10" ht="15">
      <c r="A381" s="78"/>
      <c r="B381" s="199"/>
      <c r="C381" s="274" t="s">
        <v>2252</v>
      </c>
      <c r="D381" s="262" t="s">
        <v>2253</v>
      </c>
      <c r="E381" s="276"/>
      <c r="F381" s="276"/>
      <c r="G381" s="273"/>
      <c r="H381" s="273"/>
      <c r="I381" s="239">
        <f t="shared" si="33"/>
        <v>0</v>
      </c>
      <c r="J381" s="239">
        <f t="shared" si="34"/>
        <v>0</v>
      </c>
    </row>
    <row r="382" spans="1:10" ht="15">
      <c r="A382" s="78"/>
      <c r="B382" s="199"/>
      <c r="C382" s="274" t="s">
        <v>2254</v>
      </c>
      <c r="D382" s="262" t="s">
        <v>2255</v>
      </c>
      <c r="E382" s="276"/>
      <c r="F382" s="276"/>
      <c r="G382" s="273"/>
      <c r="H382" s="273"/>
      <c r="I382" s="239">
        <f t="shared" si="33"/>
        <v>0</v>
      </c>
      <c r="J382" s="239">
        <f t="shared" si="34"/>
        <v>0</v>
      </c>
    </row>
    <row r="383" spans="1:10" ht="25.5">
      <c r="A383" s="78"/>
      <c r="B383" s="199"/>
      <c r="C383" s="274" t="s">
        <v>2256</v>
      </c>
      <c r="D383" s="262" t="s">
        <v>2257</v>
      </c>
      <c r="E383" s="276"/>
      <c r="F383" s="276"/>
      <c r="G383" s="273"/>
      <c r="H383" s="273"/>
      <c r="I383" s="239">
        <f t="shared" si="33"/>
        <v>0</v>
      </c>
      <c r="J383" s="239">
        <f t="shared" si="34"/>
        <v>0</v>
      </c>
    </row>
    <row r="384" spans="1:10" ht="25.5">
      <c r="A384" s="78"/>
      <c r="B384" s="199"/>
      <c r="C384" s="274" t="s">
        <v>2258</v>
      </c>
      <c r="D384" s="262" t="s">
        <v>2259</v>
      </c>
      <c r="E384" s="276"/>
      <c r="F384" s="276"/>
      <c r="G384" s="273"/>
      <c r="H384" s="273"/>
      <c r="I384" s="239">
        <f t="shared" si="33"/>
        <v>0</v>
      </c>
      <c r="J384" s="239">
        <f t="shared" si="34"/>
        <v>0</v>
      </c>
    </row>
    <row r="385" spans="1:10" ht="25.5">
      <c r="A385" s="78"/>
      <c r="B385" s="199"/>
      <c r="C385" s="274" t="s">
        <v>2260</v>
      </c>
      <c r="D385" s="262" t="s">
        <v>2261</v>
      </c>
      <c r="E385" s="276"/>
      <c r="F385" s="276"/>
      <c r="G385" s="273"/>
      <c r="H385" s="273"/>
      <c r="I385" s="239">
        <f t="shared" si="33"/>
        <v>0</v>
      </c>
      <c r="J385" s="239">
        <f t="shared" si="34"/>
        <v>0</v>
      </c>
    </row>
    <row r="386" spans="1:10" ht="15">
      <c r="A386" s="78"/>
      <c r="B386" s="199"/>
      <c r="C386" s="274" t="s">
        <v>2262</v>
      </c>
      <c r="D386" s="262" t="s">
        <v>2263</v>
      </c>
      <c r="E386" s="276"/>
      <c r="F386" s="276"/>
      <c r="G386" s="273"/>
      <c r="H386" s="273"/>
      <c r="I386" s="239">
        <f t="shared" si="33"/>
        <v>0</v>
      </c>
      <c r="J386" s="239">
        <f t="shared" si="34"/>
        <v>0</v>
      </c>
    </row>
    <row r="387" spans="1:10" ht="15">
      <c r="A387" s="78"/>
      <c r="B387" s="199"/>
      <c r="C387" s="274" t="s">
        <v>2134</v>
      </c>
      <c r="D387" s="262" t="s">
        <v>2135</v>
      </c>
      <c r="E387" s="276"/>
      <c r="F387" s="276"/>
      <c r="G387" s="273"/>
      <c r="H387" s="273"/>
      <c r="I387" s="239">
        <f t="shared" si="33"/>
        <v>0</v>
      </c>
      <c r="J387" s="239">
        <f t="shared" si="34"/>
        <v>0</v>
      </c>
    </row>
    <row r="388" spans="1:10" ht="15">
      <c r="A388" s="78"/>
      <c r="B388" s="199"/>
      <c r="C388" s="274" t="s">
        <v>2264</v>
      </c>
      <c r="D388" s="262" t="s">
        <v>2265</v>
      </c>
      <c r="E388" s="276"/>
      <c r="F388" s="276"/>
      <c r="G388" s="273"/>
      <c r="H388" s="273"/>
      <c r="I388" s="239">
        <f t="shared" si="33"/>
        <v>0</v>
      </c>
      <c r="J388" s="239">
        <f t="shared" si="34"/>
        <v>0</v>
      </c>
    </row>
    <row r="389" spans="1:10" ht="25.5">
      <c r="A389" s="78"/>
      <c r="B389" s="199"/>
      <c r="C389" s="274" t="s">
        <v>2049</v>
      </c>
      <c r="D389" s="262" t="s">
        <v>2050</v>
      </c>
      <c r="E389" s="276">
        <v>3</v>
      </c>
      <c r="F389" s="276">
        <v>3</v>
      </c>
      <c r="G389" s="273">
        <v>91</v>
      </c>
      <c r="H389" s="273">
        <v>80</v>
      </c>
      <c r="I389" s="239">
        <f t="shared" si="33"/>
        <v>94</v>
      </c>
      <c r="J389" s="239">
        <f t="shared" si="34"/>
        <v>83</v>
      </c>
    </row>
    <row r="390" spans="1:10" ht="15">
      <c r="A390" s="78"/>
      <c r="B390" s="199"/>
      <c r="C390" s="274" t="s">
        <v>2266</v>
      </c>
      <c r="D390" s="262" t="s">
        <v>2267</v>
      </c>
      <c r="E390" s="276"/>
      <c r="F390" s="276"/>
      <c r="G390" s="273"/>
      <c r="H390" s="273"/>
      <c r="I390" s="239">
        <f t="shared" si="33"/>
        <v>0</v>
      </c>
      <c r="J390" s="239">
        <f t="shared" si="34"/>
        <v>0</v>
      </c>
    </row>
    <row r="391" spans="1:10" ht="25.5">
      <c r="A391" s="78"/>
      <c r="B391" s="199"/>
      <c r="C391" s="274" t="s">
        <v>2268</v>
      </c>
      <c r="D391" s="262" t="s">
        <v>2269</v>
      </c>
      <c r="E391" s="276"/>
      <c r="F391" s="276"/>
      <c r="G391" s="273"/>
      <c r="H391" s="273"/>
      <c r="I391" s="239">
        <f t="shared" si="33"/>
        <v>0</v>
      </c>
      <c r="J391" s="239">
        <f t="shared" si="34"/>
        <v>0</v>
      </c>
    </row>
    <row r="392" spans="1:10" ht="15">
      <c r="A392" s="78"/>
      <c r="B392" s="199"/>
      <c r="C392" s="274" t="s">
        <v>2184</v>
      </c>
      <c r="D392" s="262" t="s">
        <v>2185</v>
      </c>
      <c r="E392" s="276"/>
      <c r="F392" s="276"/>
      <c r="G392" s="273">
        <v>1</v>
      </c>
      <c r="H392" s="273">
        <v>1</v>
      </c>
      <c r="I392" s="239">
        <f t="shared" si="33"/>
        <v>1</v>
      </c>
      <c r="J392" s="239">
        <f t="shared" si="34"/>
        <v>1</v>
      </c>
    </row>
    <row r="393" spans="1:10" ht="38.25">
      <c r="A393" s="78"/>
      <c r="B393" s="199"/>
      <c r="C393" s="274" t="s">
        <v>2270</v>
      </c>
      <c r="D393" s="262" t="s">
        <v>2271</v>
      </c>
      <c r="E393" s="276"/>
      <c r="F393" s="276"/>
      <c r="G393" s="273"/>
      <c r="H393" s="273"/>
      <c r="I393" s="239">
        <f t="shared" si="33"/>
        <v>0</v>
      </c>
      <c r="J393" s="239">
        <f t="shared" si="34"/>
        <v>0</v>
      </c>
    </row>
    <row r="394" spans="1:10" ht="25.5">
      <c r="A394" s="78"/>
      <c r="B394" s="199"/>
      <c r="C394" s="274" t="s">
        <v>2272</v>
      </c>
      <c r="D394" s="262" t="s">
        <v>2273</v>
      </c>
      <c r="E394" s="276"/>
      <c r="F394" s="276"/>
      <c r="G394" s="273"/>
      <c r="H394" s="273"/>
      <c r="I394" s="239">
        <f t="shared" si="33"/>
        <v>0</v>
      </c>
      <c r="J394" s="239">
        <f t="shared" si="34"/>
        <v>0</v>
      </c>
    </row>
    <row r="395" spans="1:10" ht="25.5">
      <c r="A395" s="78"/>
      <c r="B395" s="199"/>
      <c r="C395" s="274" t="s">
        <v>2120</v>
      </c>
      <c r="D395" s="262" t="s">
        <v>2274</v>
      </c>
      <c r="E395" s="276"/>
      <c r="F395" s="276"/>
      <c r="G395" s="273">
        <v>1</v>
      </c>
      <c r="H395" s="273">
        <v>1</v>
      </c>
      <c r="I395" s="239">
        <f t="shared" si="33"/>
        <v>1</v>
      </c>
      <c r="J395" s="239">
        <f t="shared" si="34"/>
        <v>1</v>
      </c>
    </row>
    <row r="396" spans="1:10" ht="15">
      <c r="A396" s="78"/>
      <c r="B396" s="199"/>
      <c r="C396" s="274" t="s">
        <v>2122</v>
      </c>
      <c r="D396" s="262" t="s">
        <v>2123</v>
      </c>
      <c r="E396" s="276"/>
      <c r="F396" s="276"/>
      <c r="G396" s="273">
        <v>1</v>
      </c>
      <c r="H396" s="273">
        <v>1</v>
      </c>
      <c r="I396" s="239">
        <f t="shared" si="33"/>
        <v>1</v>
      </c>
      <c r="J396" s="239">
        <f t="shared" si="34"/>
        <v>1</v>
      </c>
    </row>
    <row r="397" spans="1:10" ht="15">
      <c r="A397" s="78"/>
      <c r="B397" s="199"/>
      <c r="C397" s="274" t="s">
        <v>2275</v>
      </c>
      <c r="D397" s="262" t="s">
        <v>2276</v>
      </c>
      <c r="E397" s="276"/>
      <c r="F397" s="276"/>
      <c r="G397" s="273">
        <v>2</v>
      </c>
      <c r="H397" s="273">
        <v>2</v>
      </c>
      <c r="I397" s="239">
        <f t="shared" si="33"/>
        <v>2</v>
      </c>
      <c r="J397" s="239">
        <f t="shared" si="34"/>
        <v>2</v>
      </c>
    </row>
    <row r="398" spans="1:10" ht="25.5">
      <c r="A398" s="78"/>
      <c r="B398" s="199"/>
      <c r="C398" s="274" t="s">
        <v>2277</v>
      </c>
      <c r="D398" s="262" t="s">
        <v>2278</v>
      </c>
      <c r="E398" s="276"/>
      <c r="F398" s="276"/>
      <c r="G398" s="273"/>
      <c r="H398" s="273"/>
      <c r="I398" s="239">
        <f t="shared" si="33"/>
        <v>0</v>
      </c>
      <c r="J398" s="239">
        <f t="shared" si="34"/>
        <v>0</v>
      </c>
    </row>
    <row r="399" spans="1:10" ht="25.5">
      <c r="A399" s="78"/>
      <c r="B399" s="199"/>
      <c r="C399" s="274" t="s">
        <v>1805</v>
      </c>
      <c r="D399" s="262" t="s">
        <v>2244</v>
      </c>
      <c r="E399" s="276"/>
      <c r="F399" s="276"/>
      <c r="G399" s="273"/>
      <c r="H399" s="273"/>
      <c r="I399" s="239">
        <f t="shared" ref="I399:I408" si="35">E399+G399</f>
        <v>0</v>
      </c>
      <c r="J399" s="239">
        <f t="shared" ref="J399:J408" si="36">F399+H399</f>
        <v>0</v>
      </c>
    </row>
    <row r="400" spans="1:10" ht="25.5">
      <c r="A400" s="78"/>
      <c r="B400" s="199"/>
      <c r="C400" s="274" t="s">
        <v>1818</v>
      </c>
      <c r="D400" s="262" t="s">
        <v>2279</v>
      </c>
      <c r="E400" s="276"/>
      <c r="F400" s="276"/>
      <c r="G400" s="273"/>
      <c r="H400" s="273"/>
      <c r="I400" s="239">
        <f t="shared" si="35"/>
        <v>0</v>
      </c>
      <c r="J400" s="239">
        <f t="shared" si="36"/>
        <v>0</v>
      </c>
    </row>
    <row r="401" spans="1:10" ht="25.5">
      <c r="A401" s="78"/>
      <c r="B401" s="199"/>
      <c r="C401" s="274" t="s">
        <v>2075</v>
      </c>
      <c r="D401" s="262" t="s">
        <v>2279</v>
      </c>
      <c r="E401" s="276"/>
      <c r="F401" s="276"/>
      <c r="G401" s="273">
        <v>37</v>
      </c>
      <c r="H401" s="273">
        <v>37</v>
      </c>
      <c r="I401" s="239">
        <f t="shared" si="35"/>
        <v>37</v>
      </c>
      <c r="J401" s="239">
        <f t="shared" si="36"/>
        <v>37</v>
      </c>
    </row>
    <row r="402" spans="1:10" ht="25.5">
      <c r="A402" s="78"/>
      <c r="B402" s="199"/>
      <c r="C402" s="274" t="s">
        <v>2201</v>
      </c>
      <c r="D402" s="262" t="s">
        <v>2279</v>
      </c>
      <c r="E402" s="276"/>
      <c r="F402" s="276"/>
      <c r="G402" s="273"/>
      <c r="H402" s="273"/>
      <c r="I402" s="239">
        <f t="shared" si="35"/>
        <v>0</v>
      </c>
      <c r="J402" s="239">
        <f t="shared" si="36"/>
        <v>0</v>
      </c>
    </row>
    <row r="403" spans="1:10" ht="25.5">
      <c r="A403" s="78"/>
      <c r="B403" s="199"/>
      <c r="C403" s="274" t="s">
        <v>2245</v>
      </c>
      <c r="D403" s="284" t="s">
        <v>2246</v>
      </c>
      <c r="E403" s="276"/>
      <c r="F403" s="276"/>
      <c r="G403" s="273"/>
      <c r="H403" s="273"/>
      <c r="I403" s="239">
        <f t="shared" si="35"/>
        <v>0</v>
      </c>
      <c r="J403" s="239">
        <f t="shared" si="36"/>
        <v>0</v>
      </c>
    </row>
    <row r="404" spans="1:10" ht="25.5">
      <c r="A404" s="78"/>
      <c r="B404" s="199"/>
      <c r="C404" s="274" t="s">
        <v>2247</v>
      </c>
      <c r="D404" s="284" t="s">
        <v>2248</v>
      </c>
      <c r="E404" s="276"/>
      <c r="F404" s="276"/>
      <c r="G404" s="273"/>
      <c r="H404" s="273"/>
      <c r="I404" s="239">
        <f t="shared" si="35"/>
        <v>0</v>
      </c>
      <c r="J404" s="239">
        <f t="shared" si="36"/>
        <v>0</v>
      </c>
    </row>
    <row r="405" spans="1:10" ht="25.5">
      <c r="A405" s="78"/>
      <c r="B405" s="199"/>
      <c r="C405" s="274">
        <v>90045</v>
      </c>
      <c r="D405" s="284" t="s">
        <v>2280</v>
      </c>
      <c r="E405" s="276"/>
      <c r="F405" s="276"/>
      <c r="G405" s="273">
        <v>1</v>
      </c>
      <c r="H405" s="273">
        <v>1</v>
      </c>
      <c r="I405" s="239">
        <f t="shared" si="35"/>
        <v>1</v>
      </c>
      <c r="J405" s="239">
        <f t="shared" si="36"/>
        <v>1</v>
      </c>
    </row>
    <row r="406" spans="1:10" ht="25.5">
      <c r="A406" s="78"/>
      <c r="B406" s="199"/>
      <c r="C406" s="280" t="s">
        <v>2249</v>
      </c>
      <c r="D406" s="283" t="s">
        <v>2281</v>
      </c>
      <c r="E406" s="285"/>
      <c r="F406" s="285"/>
      <c r="G406" s="273"/>
      <c r="H406" s="273"/>
      <c r="I406" s="239">
        <f t="shared" si="35"/>
        <v>0</v>
      </c>
      <c r="J406" s="239">
        <f t="shared" si="36"/>
        <v>0</v>
      </c>
    </row>
    <row r="407" spans="1:10">
      <c r="A407" s="78"/>
      <c r="B407" s="199"/>
      <c r="C407" s="280" t="s">
        <v>2056</v>
      </c>
      <c r="D407" s="282" t="s">
        <v>2057</v>
      </c>
      <c r="E407" s="285"/>
      <c r="F407" s="285"/>
      <c r="G407" s="273">
        <v>1</v>
      </c>
      <c r="H407" s="273">
        <v>1</v>
      </c>
      <c r="I407" s="239">
        <f t="shared" si="35"/>
        <v>1</v>
      </c>
      <c r="J407" s="239">
        <f t="shared" si="36"/>
        <v>1</v>
      </c>
    </row>
    <row r="408" spans="1:10">
      <c r="A408" s="78"/>
      <c r="B408" s="199"/>
      <c r="C408" s="280" t="s">
        <v>2124</v>
      </c>
      <c r="D408" s="282" t="s">
        <v>2125</v>
      </c>
      <c r="E408" s="285"/>
      <c r="F408" s="285"/>
      <c r="G408" s="273">
        <v>1</v>
      </c>
      <c r="H408" s="273">
        <v>1</v>
      </c>
      <c r="I408" s="239">
        <f t="shared" si="35"/>
        <v>1</v>
      </c>
      <c r="J408" s="239">
        <f t="shared" si="36"/>
        <v>1</v>
      </c>
    </row>
    <row r="410" spans="1:10" ht="26.25" thickBot="1">
      <c r="A410" s="806" t="s">
        <v>5608</v>
      </c>
      <c r="B410" s="229" t="s">
        <v>1710</v>
      </c>
      <c r="C410" s="230"/>
      <c r="D410" s="229"/>
      <c r="E410" s="229"/>
      <c r="F410" s="229"/>
      <c r="G410" s="229"/>
      <c r="H410" s="229"/>
      <c r="I410" s="229"/>
      <c r="J410" s="229"/>
    </row>
    <row r="411" spans="1:10" ht="23.25" customHeight="1" thickBot="1">
      <c r="A411" s="78"/>
      <c r="B411" s="194" t="s">
        <v>200</v>
      </c>
      <c r="C411" s="196"/>
      <c r="D411" s="78"/>
      <c r="E411" s="1243">
        <f t="shared" ref="E411:J411" si="37">SUM(E412:E413)</f>
        <v>6979</v>
      </c>
      <c r="F411" s="1243">
        <f t="shared" si="37"/>
        <v>6979</v>
      </c>
      <c r="G411" s="1243">
        <f t="shared" si="37"/>
        <v>0</v>
      </c>
      <c r="H411" s="1246">
        <f t="shared" si="37"/>
        <v>0</v>
      </c>
      <c r="I411" s="1243">
        <f t="shared" si="37"/>
        <v>6979</v>
      </c>
      <c r="J411" s="1244">
        <f t="shared" si="37"/>
        <v>6979</v>
      </c>
    </row>
    <row r="412" spans="1:10">
      <c r="C412" s="233" t="s">
        <v>2282</v>
      </c>
      <c r="D412" s="234" t="s">
        <v>2283</v>
      </c>
      <c r="E412" s="1304">
        <v>3667</v>
      </c>
      <c r="F412" s="1304">
        <v>3667</v>
      </c>
      <c r="G412" s="1238"/>
      <c r="H412" s="1238"/>
      <c r="I412" s="235">
        <f>E412+G412</f>
        <v>3667</v>
      </c>
      <c r="J412" s="235">
        <f>F412+H412</f>
        <v>3667</v>
      </c>
    </row>
    <row r="413" spans="1:10" ht="25.5">
      <c r="C413" s="233" t="s">
        <v>2284</v>
      </c>
      <c r="D413" s="234" t="s">
        <v>2285</v>
      </c>
      <c r="E413" s="286">
        <v>3312</v>
      </c>
      <c r="F413" s="286">
        <v>3312</v>
      </c>
      <c r="G413" s="278"/>
      <c r="H413" s="278"/>
      <c r="I413" s="239">
        <f>E413+G413</f>
        <v>3312</v>
      </c>
      <c r="J413" s="239">
        <f>F413+H413</f>
        <v>3312</v>
      </c>
    </row>
    <row r="414" spans="1:10">
      <c r="C414" s="188"/>
      <c r="D414" s="81"/>
      <c r="E414" s="160"/>
      <c r="F414" s="160"/>
      <c r="G414" s="160"/>
      <c r="H414" s="160"/>
      <c r="I414" s="160">
        <f t="shared" ref="I414:J417" si="38">SUM(E414,G414)</f>
        <v>0</v>
      </c>
      <c r="J414" s="160">
        <f t="shared" si="38"/>
        <v>0</v>
      </c>
    </row>
    <row r="415" spans="1:10">
      <c r="C415" s="188"/>
      <c r="D415" s="81"/>
      <c r="E415" s="160"/>
      <c r="F415" s="160"/>
      <c r="G415" s="160"/>
      <c r="H415" s="160"/>
      <c r="I415" s="160">
        <f t="shared" si="38"/>
        <v>0</v>
      </c>
      <c r="J415" s="160">
        <f t="shared" si="38"/>
        <v>0</v>
      </c>
    </row>
    <row r="416" spans="1:10">
      <c r="C416" s="188"/>
      <c r="D416" s="81"/>
      <c r="E416" s="160"/>
      <c r="F416" s="160"/>
      <c r="G416" s="160"/>
      <c r="H416" s="160"/>
      <c r="I416" s="160">
        <f t="shared" si="38"/>
        <v>0</v>
      </c>
      <c r="J416" s="160">
        <f t="shared" si="38"/>
        <v>0</v>
      </c>
    </row>
    <row r="417" spans="1:10">
      <c r="A417" s="159"/>
      <c r="B417" s="159"/>
      <c r="C417" s="188"/>
      <c r="D417" s="81"/>
      <c r="E417" s="160"/>
      <c r="F417" s="160"/>
      <c r="G417" s="160"/>
      <c r="H417" s="160"/>
      <c r="I417" s="160">
        <f t="shared" si="38"/>
        <v>0</v>
      </c>
      <c r="J417" s="160">
        <f t="shared" si="38"/>
        <v>0</v>
      </c>
    </row>
    <row r="419" spans="1:10" ht="15" thickBot="1">
      <c r="A419" s="78"/>
      <c r="B419" s="229" t="s">
        <v>1709</v>
      </c>
      <c r="C419" s="230"/>
      <c r="D419" s="229"/>
      <c r="E419" s="229"/>
      <c r="F419" s="229"/>
      <c r="G419" s="229"/>
      <c r="H419" s="229"/>
      <c r="I419" s="229"/>
      <c r="J419" s="229"/>
    </row>
    <row r="420" spans="1:10" ht="30" customHeight="1" thickBot="1">
      <c r="A420" s="78"/>
      <c r="B420" s="194" t="s">
        <v>199</v>
      </c>
      <c r="C420" s="195"/>
      <c r="D420" s="78"/>
      <c r="E420" s="1235">
        <f t="shared" ref="E420:J420" si="39">SUM(E421,E422)</f>
        <v>207348</v>
      </c>
      <c r="F420" s="1235">
        <f t="shared" si="39"/>
        <v>205200</v>
      </c>
      <c r="G420" s="1235">
        <f t="shared" si="39"/>
        <v>7657</v>
      </c>
      <c r="H420" s="1235">
        <f t="shared" si="39"/>
        <v>7657</v>
      </c>
      <c r="I420" s="1235">
        <f t="shared" si="39"/>
        <v>215005</v>
      </c>
      <c r="J420" s="1236">
        <f t="shared" si="39"/>
        <v>212857</v>
      </c>
    </row>
    <row r="421" spans="1:10" ht="15.75" thickBot="1">
      <c r="A421" s="78"/>
      <c r="B421" s="194" t="s">
        <v>197</v>
      </c>
      <c r="C421" s="195"/>
      <c r="D421" s="78"/>
      <c r="E421" s="1222">
        <v>0</v>
      </c>
      <c r="F421" s="1222">
        <v>0</v>
      </c>
      <c r="G421" s="1222">
        <v>0</v>
      </c>
      <c r="H421" s="1222">
        <v>0</v>
      </c>
      <c r="I421" s="1222">
        <v>0</v>
      </c>
      <c r="J421" s="1221">
        <v>0</v>
      </c>
    </row>
    <row r="422" spans="1:10" ht="15" thickBot="1">
      <c r="A422" s="78"/>
      <c r="B422" s="199" t="s">
        <v>1708</v>
      </c>
      <c r="C422" s="197"/>
      <c r="D422" s="78"/>
      <c r="E422" s="1233">
        <f t="shared" ref="E422:J422" si="40">SUM(E423:E487)</f>
        <v>207348</v>
      </c>
      <c r="F422" s="1233">
        <f t="shared" si="40"/>
        <v>205200</v>
      </c>
      <c r="G422" s="1233">
        <f t="shared" si="40"/>
        <v>7657</v>
      </c>
      <c r="H422" s="1233">
        <f t="shared" si="40"/>
        <v>7657</v>
      </c>
      <c r="I422" s="1233">
        <f t="shared" si="40"/>
        <v>215005</v>
      </c>
      <c r="J422" s="1230">
        <f t="shared" si="40"/>
        <v>212857</v>
      </c>
    </row>
    <row r="423" spans="1:10">
      <c r="A423" s="78"/>
      <c r="B423" s="199"/>
      <c r="C423" s="233" t="s">
        <v>2286</v>
      </c>
      <c r="D423" s="234" t="s">
        <v>2287</v>
      </c>
      <c r="E423" s="1184"/>
      <c r="F423" s="1184"/>
      <c r="G423" s="1274"/>
      <c r="H423" s="1274"/>
      <c r="I423" s="235">
        <f t="shared" ref="I423:I454" si="41">E423+G423</f>
        <v>0</v>
      </c>
      <c r="J423" s="235">
        <f t="shared" ref="J423:J454" si="42">F423+H423</f>
        <v>0</v>
      </c>
    </row>
    <row r="424" spans="1:10" ht="25.5">
      <c r="A424" s="78"/>
      <c r="B424" s="199"/>
      <c r="C424" s="233" t="s">
        <v>2288</v>
      </c>
      <c r="D424" s="234" t="s">
        <v>2289</v>
      </c>
      <c r="E424" s="242">
        <v>52</v>
      </c>
      <c r="F424" s="242">
        <v>52</v>
      </c>
      <c r="G424" s="276"/>
      <c r="H424" s="276"/>
      <c r="I424" s="239">
        <f t="shared" si="41"/>
        <v>52</v>
      </c>
      <c r="J424" s="239">
        <f t="shared" si="42"/>
        <v>52</v>
      </c>
    </row>
    <row r="425" spans="1:10">
      <c r="A425" s="78"/>
      <c r="B425" s="199"/>
      <c r="C425" s="233" t="s">
        <v>2290</v>
      </c>
      <c r="D425" s="234" t="s">
        <v>2291</v>
      </c>
      <c r="E425" s="288">
        <v>1457</v>
      </c>
      <c r="F425" s="288">
        <v>1457</v>
      </c>
      <c r="G425" s="276"/>
      <c r="H425" s="276"/>
      <c r="I425" s="239">
        <f t="shared" si="41"/>
        <v>1457</v>
      </c>
      <c r="J425" s="239">
        <f t="shared" si="42"/>
        <v>1457</v>
      </c>
    </row>
    <row r="426" spans="1:10">
      <c r="A426" s="78"/>
      <c r="B426" s="199"/>
      <c r="C426" s="233" t="s">
        <v>2292</v>
      </c>
      <c r="D426" s="234" t="s">
        <v>2293</v>
      </c>
      <c r="E426" s="288">
        <v>11842</v>
      </c>
      <c r="F426" s="288">
        <v>11842</v>
      </c>
      <c r="G426" s="276"/>
      <c r="H426" s="276"/>
      <c r="I426" s="239">
        <f t="shared" si="41"/>
        <v>11842</v>
      </c>
      <c r="J426" s="239">
        <f t="shared" si="42"/>
        <v>11842</v>
      </c>
    </row>
    <row r="427" spans="1:10">
      <c r="A427" s="78"/>
      <c r="B427" s="199"/>
      <c r="C427" s="233" t="s">
        <v>2294</v>
      </c>
      <c r="D427" s="234" t="s">
        <v>2295</v>
      </c>
      <c r="E427" s="288">
        <v>4160</v>
      </c>
      <c r="F427" s="288">
        <v>4160</v>
      </c>
      <c r="G427" s="276"/>
      <c r="H427" s="276"/>
      <c r="I427" s="239">
        <f t="shared" si="41"/>
        <v>4160</v>
      </c>
      <c r="J427" s="239">
        <f t="shared" si="42"/>
        <v>4160</v>
      </c>
    </row>
    <row r="428" spans="1:10">
      <c r="A428" s="78"/>
      <c r="B428" s="199"/>
      <c r="C428" s="233" t="s">
        <v>2296</v>
      </c>
      <c r="D428" s="234" t="s">
        <v>2297</v>
      </c>
      <c r="E428" s="288">
        <v>15312</v>
      </c>
      <c r="F428" s="288">
        <v>15312</v>
      </c>
      <c r="G428" s="276"/>
      <c r="H428" s="276"/>
      <c r="I428" s="239">
        <f t="shared" si="41"/>
        <v>15312</v>
      </c>
      <c r="J428" s="239">
        <f t="shared" si="42"/>
        <v>15312</v>
      </c>
    </row>
    <row r="429" spans="1:10">
      <c r="A429" s="78"/>
      <c r="B429" s="199"/>
      <c r="C429" s="233" t="s">
        <v>2298</v>
      </c>
      <c r="D429" s="234" t="s">
        <v>2299</v>
      </c>
      <c r="E429" s="288">
        <v>5080</v>
      </c>
      <c r="F429" s="288">
        <v>5080</v>
      </c>
      <c r="G429" s="276"/>
      <c r="H429" s="276"/>
      <c r="I429" s="239">
        <f t="shared" si="41"/>
        <v>5080</v>
      </c>
      <c r="J429" s="239">
        <f t="shared" si="42"/>
        <v>5080</v>
      </c>
    </row>
    <row r="430" spans="1:10">
      <c r="A430" s="78"/>
      <c r="B430" s="199"/>
      <c r="C430" s="233" t="s">
        <v>2300</v>
      </c>
      <c r="D430" s="234" t="s">
        <v>2301</v>
      </c>
      <c r="E430" s="288">
        <v>5869</v>
      </c>
      <c r="F430" s="288">
        <v>5869</v>
      </c>
      <c r="G430" s="289">
        <v>1999</v>
      </c>
      <c r="H430" s="289">
        <v>1999</v>
      </c>
      <c r="I430" s="239">
        <f t="shared" si="41"/>
        <v>7868</v>
      </c>
      <c r="J430" s="239">
        <f t="shared" si="42"/>
        <v>7868</v>
      </c>
    </row>
    <row r="431" spans="1:10">
      <c r="A431" s="78"/>
      <c r="B431" s="199"/>
      <c r="C431" s="233" t="s">
        <v>2302</v>
      </c>
      <c r="D431" s="234" t="s">
        <v>2303</v>
      </c>
      <c r="E431" s="288">
        <v>4236</v>
      </c>
      <c r="F431" s="288">
        <v>4236</v>
      </c>
      <c r="G431" s="276"/>
      <c r="H431" s="276"/>
      <c r="I431" s="239">
        <f t="shared" si="41"/>
        <v>4236</v>
      </c>
      <c r="J431" s="239">
        <f t="shared" si="42"/>
        <v>4236</v>
      </c>
    </row>
    <row r="432" spans="1:10">
      <c r="A432" s="78"/>
      <c r="B432" s="199"/>
      <c r="C432" s="233" t="s">
        <v>2304</v>
      </c>
      <c r="D432" s="234" t="s">
        <v>2305</v>
      </c>
      <c r="E432" s="288">
        <v>9027</v>
      </c>
      <c r="F432" s="288">
        <v>9027</v>
      </c>
      <c r="G432" s="289"/>
      <c r="H432" s="289"/>
      <c r="I432" s="239">
        <f t="shared" si="41"/>
        <v>9027</v>
      </c>
      <c r="J432" s="239">
        <f t="shared" si="42"/>
        <v>9027</v>
      </c>
    </row>
    <row r="433" spans="1:10">
      <c r="A433" s="78"/>
      <c r="B433" s="199"/>
      <c r="C433" s="233" t="s">
        <v>2306</v>
      </c>
      <c r="D433" s="234" t="s">
        <v>2307</v>
      </c>
      <c r="E433" s="288">
        <v>9311</v>
      </c>
      <c r="F433" s="288">
        <v>9311</v>
      </c>
      <c r="G433" s="276"/>
      <c r="H433" s="276"/>
      <c r="I433" s="239">
        <f t="shared" si="41"/>
        <v>9311</v>
      </c>
      <c r="J433" s="239">
        <f t="shared" si="42"/>
        <v>9311</v>
      </c>
    </row>
    <row r="434" spans="1:10" ht="25.5">
      <c r="A434" s="78"/>
      <c r="B434" s="199"/>
      <c r="C434" s="233" t="s">
        <v>2308</v>
      </c>
      <c r="D434" s="234" t="s">
        <v>2309</v>
      </c>
      <c r="E434" s="242">
        <v>5134</v>
      </c>
      <c r="F434" s="242">
        <v>5134</v>
      </c>
      <c r="G434" s="238">
        <v>24</v>
      </c>
      <c r="H434" s="238">
        <v>24</v>
      </c>
      <c r="I434" s="239">
        <f t="shared" si="41"/>
        <v>5158</v>
      </c>
      <c r="J434" s="239">
        <f t="shared" si="42"/>
        <v>5158</v>
      </c>
    </row>
    <row r="435" spans="1:10">
      <c r="A435" s="78"/>
      <c r="B435" s="199"/>
      <c r="C435" s="233" t="s">
        <v>2310</v>
      </c>
      <c r="D435" s="234" t="s">
        <v>2311</v>
      </c>
      <c r="E435" s="242"/>
      <c r="F435" s="242"/>
      <c r="G435" s="289"/>
      <c r="H435" s="289"/>
      <c r="I435" s="239">
        <f t="shared" si="41"/>
        <v>0</v>
      </c>
      <c r="J435" s="239">
        <f t="shared" si="42"/>
        <v>0</v>
      </c>
    </row>
    <row r="436" spans="1:10">
      <c r="A436" s="78"/>
      <c r="B436" s="199"/>
      <c r="C436" s="233" t="s">
        <v>2312</v>
      </c>
      <c r="D436" s="234" t="s">
        <v>2313</v>
      </c>
      <c r="E436" s="288">
        <v>14683</v>
      </c>
      <c r="F436" s="288">
        <v>14683</v>
      </c>
      <c r="G436" s="289">
        <v>1579</v>
      </c>
      <c r="H436" s="289">
        <v>1579</v>
      </c>
      <c r="I436" s="239">
        <f t="shared" si="41"/>
        <v>16262</v>
      </c>
      <c r="J436" s="239">
        <f t="shared" si="42"/>
        <v>16262</v>
      </c>
    </row>
    <row r="437" spans="1:10">
      <c r="A437" s="78"/>
      <c r="B437" s="199"/>
      <c r="C437" s="233" t="s">
        <v>2314</v>
      </c>
      <c r="D437" s="234" t="s">
        <v>2315</v>
      </c>
      <c r="E437" s="288">
        <v>9822</v>
      </c>
      <c r="F437" s="288">
        <v>9822</v>
      </c>
      <c r="G437" s="289">
        <v>299</v>
      </c>
      <c r="H437" s="289">
        <v>299</v>
      </c>
      <c r="I437" s="239">
        <f t="shared" si="41"/>
        <v>10121</v>
      </c>
      <c r="J437" s="239">
        <f t="shared" si="42"/>
        <v>10121</v>
      </c>
    </row>
    <row r="438" spans="1:10" ht="25.5">
      <c r="A438" s="78"/>
      <c r="B438" s="199"/>
      <c r="C438" s="233" t="s">
        <v>2316</v>
      </c>
      <c r="D438" s="234" t="s">
        <v>2317</v>
      </c>
      <c r="E438" s="288">
        <v>33</v>
      </c>
      <c r="F438" s="288">
        <v>33</v>
      </c>
      <c r="G438" s="276"/>
      <c r="H438" s="276"/>
      <c r="I438" s="239">
        <f t="shared" si="41"/>
        <v>33</v>
      </c>
      <c r="J438" s="239">
        <f t="shared" si="42"/>
        <v>33</v>
      </c>
    </row>
    <row r="439" spans="1:10">
      <c r="A439" s="78"/>
      <c r="B439" s="199"/>
      <c r="C439" s="233" t="s">
        <v>2318</v>
      </c>
      <c r="D439" s="234" t="s">
        <v>2319</v>
      </c>
      <c r="E439" s="288">
        <v>2926</v>
      </c>
      <c r="F439" s="288">
        <v>2926</v>
      </c>
      <c r="G439" s="276"/>
      <c r="H439" s="276"/>
      <c r="I439" s="239">
        <f t="shared" si="41"/>
        <v>2926</v>
      </c>
      <c r="J439" s="239">
        <f t="shared" si="42"/>
        <v>2926</v>
      </c>
    </row>
    <row r="440" spans="1:10" ht="25.5">
      <c r="A440" s="78"/>
      <c r="B440" s="199"/>
      <c r="C440" s="233" t="s">
        <v>2320</v>
      </c>
      <c r="D440" s="234" t="s">
        <v>2321</v>
      </c>
      <c r="E440" s="288">
        <v>240</v>
      </c>
      <c r="F440" s="288">
        <v>240</v>
      </c>
      <c r="G440" s="276">
        <v>4</v>
      </c>
      <c r="H440" s="276">
        <v>4</v>
      </c>
      <c r="I440" s="239">
        <f t="shared" si="41"/>
        <v>244</v>
      </c>
      <c r="J440" s="239">
        <f t="shared" si="42"/>
        <v>244</v>
      </c>
    </row>
    <row r="441" spans="1:10" ht="25.5">
      <c r="A441" s="78"/>
      <c r="B441" s="199"/>
      <c r="C441" s="233" t="s">
        <v>2322</v>
      </c>
      <c r="D441" s="234" t="s">
        <v>2323</v>
      </c>
      <c r="E441" s="288">
        <v>218</v>
      </c>
      <c r="F441" s="288">
        <v>218</v>
      </c>
      <c r="G441" s="289">
        <v>842</v>
      </c>
      <c r="H441" s="289">
        <v>842</v>
      </c>
      <c r="I441" s="239">
        <f t="shared" si="41"/>
        <v>1060</v>
      </c>
      <c r="J441" s="239">
        <f t="shared" si="42"/>
        <v>1060</v>
      </c>
    </row>
    <row r="442" spans="1:10">
      <c r="A442" s="78"/>
      <c r="B442" s="199"/>
      <c r="C442" s="233" t="s">
        <v>2324</v>
      </c>
      <c r="D442" s="234" t="s">
        <v>2325</v>
      </c>
      <c r="E442" s="288">
        <v>14665</v>
      </c>
      <c r="F442" s="288">
        <v>14665</v>
      </c>
      <c r="G442" s="289">
        <v>2</v>
      </c>
      <c r="H442" s="289">
        <v>2</v>
      </c>
      <c r="I442" s="239">
        <f t="shared" si="41"/>
        <v>14667</v>
      </c>
      <c r="J442" s="239">
        <f t="shared" si="42"/>
        <v>14667</v>
      </c>
    </row>
    <row r="443" spans="1:10">
      <c r="A443" s="78"/>
      <c r="B443" s="199"/>
      <c r="C443" s="233" t="s">
        <v>2326</v>
      </c>
      <c r="D443" s="234" t="s">
        <v>2327</v>
      </c>
      <c r="E443" s="288">
        <v>4376</v>
      </c>
      <c r="F443" s="288">
        <v>4376</v>
      </c>
      <c r="G443" s="289">
        <v>4</v>
      </c>
      <c r="H443" s="289">
        <v>4</v>
      </c>
      <c r="I443" s="239">
        <f t="shared" si="41"/>
        <v>4380</v>
      </c>
      <c r="J443" s="239">
        <f t="shared" si="42"/>
        <v>4380</v>
      </c>
    </row>
    <row r="444" spans="1:10">
      <c r="A444" s="78"/>
      <c r="B444" s="199"/>
      <c r="C444" s="233" t="s">
        <v>2328</v>
      </c>
      <c r="D444" s="234" t="s">
        <v>2329</v>
      </c>
      <c r="E444" s="288">
        <v>3856</v>
      </c>
      <c r="F444" s="288">
        <v>3856</v>
      </c>
      <c r="G444" s="276"/>
      <c r="H444" s="276"/>
      <c r="I444" s="239">
        <f t="shared" si="41"/>
        <v>3856</v>
      </c>
      <c r="J444" s="239">
        <f t="shared" si="42"/>
        <v>3856</v>
      </c>
    </row>
    <row r="445" spans="1:10">
      <c r="A445" s="78"/>
      <c r="B445" s="199"/>
      <c r="C445" s="233" t="s">
        <v>2330</v>
      </c>
      <c r="D445" s="234" t="s">
        <v>2331</v>
      </c>
      <c r="E445" s="288">
        <v>15262</v>
      </c>
      <c r="F445" s="288">
        <v>14262</v>
      </c>
      <c r="G445" s="276"/>
      <c r="H445" s="276"/>
      <c r="I445" s="239">
        <f t="shared" si="41"/>
        <v>15262</v>
      </c>
      <c r="J445" s="239">
        <f t="shared" si="42"/>
        <v>14262</v>
      </c>
    </row>
    <row r="446" spans="1:10" ht="38.25">
      <c r="A446" s="78"/>
      <c r="B446" s="199"/>
      <c r="C446" s="233" t="s">
        <v>2332</v>
      </c>
      <c r="D446" s="234" t="s">
        <v>2333</v>
      </c>
      <c r="E446" s="276"/>
      <c r="F446" s="276"/>
      <c r="G446" s="289"/>
      <c r="H446" s="289"/>
      <c r="I446" s="239">
        <f t="shared" si="41"/>
        <v>0</v>
      </c>
      <c r="J446" s="239">
        <f t="shared" si="42"/>
        <v>0</v>
      </c>
    </row>
    <row r="447" spans="1:10">
      <c r="A447" s="78"/>
      <c r="B447" s="199"/>
      <c r="C447" s="233" t="s">
        <v>2334</v>
      </c>
      <c r="D447" s="234" t="s">
        <v>2335</v>
      </c>
      <c r="E447" s="288">
        <v>3493</v>
      </c>
      <c r="F447" s="288">
        <v>3493</v>
      </c>
      <c r="G447" s="276"/>
      <c r="H447" s="276"/>
      <c r="I447" s="239">
        <f t="shared" si="41"/>
        <v>3493</v>
      </c>
      <c r="J447" s="239">
        <f t="shared" si="42"/>
        <v>3493</v>
      </c>
    </row>
    <row r="448" spans="1:10">
      <c r="A448" s="78"/>
      <c r="B448" s="199"/>
      <c r="C448" s="233" t="s">
        <v>2086</v>
      </c>
      <c r="D448" s="234" t="s">
        <v>2251</v>
      </c>
      <c r="E448" s="288"/>
      <c r="F448" s="288"/>
      <c r="G448" s="289">
        <v>521</v>
      </c>
      <c r="H448" s="289">
        <v>521</v>
      </c>
      <c r="I448" s="239">
        <f t="shared" si="41"/>
        <v>521</v>
      </c>
      <c r="J448" s="239">
        <f t="shared" si="42"/>
        <v>521</v>
      </c>
    </row>
    <row r="449" spans="1:10" ht="25.5">
      <c r="A449" s="78"/>
      <c r="B449" s="199"/>
      <c r="C449" s="233" t="s">
        <v>2336</v>
      </c>
      <c r="D449" s="234" t="s">
        <v>2337</v>
      </c>
      <c r="E449" s="288">
        <v>348</v>
      </c>
      <c r="F449" s="288">
        <v>348</v>
      </c>
      <c r="G449" s="276"/>
      <c r="H449" s="276"/>
      <c r="I449" s="239">
        <f t="shared" si="41"/>
        <v>348</v>
      </c>
      <c r="J449" s="239">
        <f t="shared" si="42"/>
        <v>348</v>
      </c>
    </row>
    <row r="450" spans="1:10" ht="51">
      <c r="A450" s="78"/>
      <c r="B450" s="199"/>
      <c r="C450" s="233" t="s">
        <v>2338</v>
      </c>
      <c r="D450" s="234" t="s">
        <v>2339</v>
      </c>
      <c r="E450" s="276"/>
      <c r="F450" s="276"/>
      <c r="G450" s="289">
        <v>38</v>
      </c>
      <c r="H450" s="289">
        <v>38</v>
      </c>
      <c r="I450" s="239">
        <f t="shared" si="41"/>
        <v>38</v>
      </c>
      <c r="J450" s="239">
        <f t="shared" si="42"/>
        <v>38</v>
      </c>
    </row>
    <row r="451" spans="1:10">
      <c r="A451" s="78"/>
      <c r="B451" s="199"/>
      <c r="C451" s="290" t="s">
        <v>2340</v>
      </c>
      <c r="D451" s="271" t="s">
        <v>2341</v>
      </c>
      <c r="E451" s="291">
        <v>1707</v>
      </c>
      <c r="F451" s="291">
        <v>1707</v>
      </c>
      <c r="G451" s="276"/>
      <c r="H451" s="276"/>
      <c r="I451" s="239">
        <f t="shared" si="41"/>
        <v>1707</v>
      </c>
      <c r="J451" s="239">
        <f t="shared" si="42"/>
        <v>1707</v>
      </c>
    </row>
    <row r="452" spans="1:10">
      <c r="A452" s="78"/>
      <c r="B452" s="199"/>
      <c r="C452" s="233" t="s">
        <v>2342</v>
      </c>
      <c r="D452" s="234" t="s">
        <v>2343</v>
      </c>
      <c r="E452" s="288">
        <v>209</v>
      </c>
      <c r="F452" s="288">
        <v>209</v>
      </c>
      <c r="G452" s="276"/>
      <c r="H452" s="276"/>
      <c r="I452" s="239">
        <f t="shared" si="41"/>
        <v>209</v>
      </c>
      <c r="J452" s="239">
        <f t="shared" si="42"/>
        <v>209</v>
      </c>
    </row>
    <row r="453" spans="1:10" ht="25.5">
      <c r="A453" s="78"/>
      <c r="B453" s="199"/>
      <c r="C453" s="233" t="s">
        <v>2344</v>
      </c>
      <c r="D453" s="234" t="s">
        <v>2345</v>
      </c>
      <c r="E453" s="288">
        <v>5753</v>
      </c>
      <c r="F453" s="288">
        <v>5753</v>
      </c>
      <c r="G453" s="276"/>
      <c r="H453" s="276"/>
      <c r="I453" s="239">
        <f t="shared" si="41"/>
        <v>5753</v>
      </c>
      <c r="J453" s="239">
        <f t="shared" si="42"/>
        <v>5753</v>
      </c>
    </row>
    <row r="454" spans="1:10" ht="38.25">
      <c r="A454" s="78"/>
      <c r="B454" s="199"/>
      <c r="C454" s="233" t="s">
        <v>2346</v>
      </c>
      <c r="D454" s="234" t="s">
        <v>2347</v>
      </c>
      <c r="E454" s="288">
        <v>48</v>
      </c>
      <c r="F454" s="288">
        <v>48</v>
      </c>
      <c r="G454" s="289"/>
      <c r="H454" s="289"/>
      <c r="I454" s="239">
        <f t="shared" si="41"/>
        <v>48</v>
      </c>
      <c r="J454" s="239">
        <f t="shared" si="42"/>
        <v>48</v>
      </c>
    </row>
    <row r="455" spans="1:10" ht="38.25">
      <c r="A455" s="78"/>
      <c r="B455" s="199"/>
      <c r="C455" s="233" t="s">
        <v>2348</v>
      </c>
      <c r="D455" s="234" t="s">
        <v>2349</v>
      </c>
      <c r="E455" s="288">
        <v>109</v>
      </c>
      <c r="F455" s="288">
        <v>109</v>
      </c>
      <c r="G455" s="276"/>
      <c r="H455" s="276"/>
      <c r="I455" s="239">
        <f t="shared" ref="I455:I487" si="43">E455+G455</f>
        <v>109</v>
      </c>
      <c r="J455" s="239">
        <f t="shared" ref="J455:J487" si="44">F455+H455</f>
        <v>109</v>
      </c>
    </row>
    <row r="456" spans="1:10">
      <c r="A456" s="78"/>
      <c r="B456" s="199"/>
      <c r="C456" s="233" t="s">
        <v>2350</v>
      </c>
      <c r="D456" s="234" t="s">
        <v>2351</v>
      </c>
      <c r="E456" s="288">
        <v>3073</v>
      </c>
      <c r="F456" s="288">
        <v>3073</v>
      </c>
      <c r="G456" s="276"/>
      <c r="H456" s="276"/>
      <c r="I456" s="239">
        <f t="shared" si="43"/>
        <v>3073</v>
      </c>
      <c r="J456" s="239">
        <f t="shared" si="44"/>
        <v>3073</v>
      </c>
    </row>
    <row r="457" spans="1:10" ht="25.5">
      <c r="A457" s="78"/>
      <c r="B457" s="199"/>
      <c r="C457" s="233" t="s">
        <v>2352</v>
      </c>
      <c r="D457" s="234" t="s">
        <v>2353</v>
      </c>
      <c r="E457" s="288">
        <v>449</v>
      </c>
      <c r="F457" s="288">
        <v>449</v>
      </c>
      <c r="G457" s="276"/>
      <c r="H457" s="276"/>
      <c r="I457" s="239">
        <f t="shared" si="43"/>
        <v>449</v>
      </c>
      <c r="J457" s="239">
        <f t="shared" si="44"/>
        <v>449</v>
      </c>
    </row>
    <row r="458" spans="1:10" ht="25.5">
      <c r="A458" s="78"/>
      <c r="B458" s="199"/>
      <c r="C458" s="233" t="s">
        <v>2354</v>
      </c>
      <c r="D458" s="234" t="s">
        <v>2355</v>
      </c>
      <c r="E458" s="288">
        <v>2170</v>
      </c>
      <c r="F458" s="288">
        <v>2170</v>
      </c>
      <c r="G458" s="276">
        <v>1</v>
      </c>
      <c r="H458" s="276">
        <v>1</v>
      </c>
      <c r="I458" s="239">
        <f t="shared" si="43"/>
        <v>2171</v>
      </c>
      <c r="J458" s="239">
        <f t="shared" si="44"/>
        <v>2171</v>
      </c>
    </row>
    <row r="459" spans="1:10">
      <c r="A459" s="78"/>
      <c r="B459" s="199"/>
      <c r="C459" s="233" t="s">
        <v>2356</v>
      </c>
      <c r="D459" s="234" t="s">
        <v>2357</v>
      </c>
      <c r="E459" s="288">
        <v>5170</v>
      </c>
      <c r="F459" s="288">
        <v>5170</v>
      </c>
      <c r="G459" s="276"/>
      <c r="H459" s="276"/>
      <c r="I459" s="239">
        <f t="shared" si="43"/>
        <v>5170</v>
      </c>
      <c r="J459" s="239">
        <f t="shared" si="44"/>
        <v>5170</v>
      </c>
    </row>
    <row r="460" spans="1:10">
      <c r="A460" s="78"/>
      <c r="B460" s="199"/>
      <c r="C460" s="233" t="s">
        <v>2358</v>
      </c>
      <c r="D460" s="234" t="s">
        <v>2359</v>
      </c>
      <c r="E460" s="288">
        <v>1867</v>
      </c>
      <c r="F460" s="288">
        <v>1867</v>
      </c>
      <c r="G460" s="276"/>
      <c r="H460" s="276"/>
      <c r="I460" s="239">
        <f t="shared" si="43"/>
        <v>1867</v>
      </c>
      <c r="J460" s="239">
        <f t="shared" si="44"/>
        <v>1867</v>
      </c>
    </row>
    <row r="461" spans="1:10" ht="25.5">
      <c r="A461" s="78"/>
      <c r="B461" s="199"/>
      <c r="C461" s="233" t="s">
        <v>2360</v>
      </c>
      <c r="D461" s="234" t="s">
        <v>2361</v>
      </c>
      <c r="E461" s="288">
        <v>3508</v>
      </c>
      <c r="F461" s="288">
        <v>3508</v>
      </c>
      <c r="G461" s="276"/>
      <c r="H461" s="276"/>
      <c r="I461" s="239">
        <f t="shared" si="43"/>
        <v>3508</v>
      </c>
      <c r="J461" s="239">
        <f t="shared" si="44"/>
        <v>3508</v>
      </c>
    </row>
    <row r="462" spans="1:10">
      <c r="A462" s="78"/>
      <c r="B462" s="199"/>
      <c r="C462" s="233" t="s">
        <v>2362</v>
      </c>
      <c r="D462" s="234" t="s">
        <v>2363</v>
      </c>
      <c r="E462" s="288">
        <v>418</v>
      </c>
      <c r="F462" s="288">
        <v>418</v>
      </c>
      <c r="G462" s="276">
        <v>4</v>
      </c>
      <c r="H462" s="276">
        <v>4</v>
      </c>
      <c r="I462" s="239">
        <f t="shared" si="43"/>
        <v>422</v>
      </c>
      <c r="J462" s="239">
        <f t="shared" si="44"/>
        <v>422</v>
      </c>
    </row>
    <row r="463" spans="1:10">
      <c r="A463" s="78"/>
      <c r="B463" s="199"/>
      <c r="C463" s="233" t="s">
        <v>2364</v>
      </c>
      <c r="D463" s="234" t="s">
        <v>2365</v>
      </c>
      <c r="E463" s="288">
        <v>5516</v>
      </c>
      <c r="F463" s="288">
        <v>5516</v>
      </c>
      <c r="G463" s="276"/>
      <c r="H463" s="276"/>
      <c r="I463" s="239">
        <f t="shared" si="43"/>
        <v>5516</v>
      </c>
      <c r="J463" s="239">
        <f t="shared" si="44"/>
        <v>5516</v>
      </c>
    </row>
    <row r="464" spans="1:10">
      <c r="A464" s="78"/>
      <c r="B464" s="199"/>
      <c r="C464" s="233" t="s">
        <v>2366</v>
      </c>
      <c r="D464" s="234" t="s">
        <v>2367</v>
      </c>
      <c r="E464" s="288">
        <v>8056</v>
      </c>
      <c r="F464" s="288">
        <v>8056</v>
      </c>
      <c r="G464" s="276">
        <v>7</v>
      </c>
      <c r="H464" s="276">
        <v>7</v>
      </c>
      <c r="I464" s="239">
        <f t="shared" si="43"/>
        <v>8063</v>
      </c>
      <c r="J464" s="239">
        <f t="shared" si="44"/>
        <v>8063</v>
      </c>
    </row>
    <row r="465" spans="1:10">
      <c r="A465" s="78"/>
      <c r="B465" s="199"/>
      <c r="C465" s="233" t="s">
        <v>2368</v>
      </c>
      <c r="D465" s="234" t="s">
        <v>2369</v>
      </c>
      <c r="E465" s="288">
        <v>2083</v>
      </c>
      <c r="F465" s="288">
        <v>2083</v>
      </c>
      <c r="G465" s="273">
        <v>3</v>
      </c>
      <c r="H465" s="273">
        <v>3</v>
      </c>
      <c r="I465" s="239">
        <f t="shared" si="43"/>
        <v>2086</v>
      </c>
      <c r="J465" s="239">
        <f t="shared" si="44"/>
        <v>2086</v>
      </c>
    </row>
    <row r="466" spans="1:10" ht="25.5">
      <c r="A466" s="78"/>
      <c r="B466" s="199"/>
      <c r="C466" s="233" t="s">
        <v>2370</v>
      </c>
      <c r="D466" s="234" t="s">
        <v>2371</v>
      </c>
      <c r="E466" s="288">
        <v>1878</v>
      </c>
      <c r="F466" s="288">
        <v>1878</v>
      </c>
      <c r="G466" s="276"/>
      <c r="H466" s="276"/>
      <c r="I466" s="239">
        <f t="shared" si="43"/>
        <v>1878</v>
      </c>
      <c r="J466" s="239">
        <f t="shared" si="44"/>
        <v>1878</v>
      </c>
    </row>
    <row r="467" spans="1:10" ht="38.25">
      <c r="A467" s="78"/>
      <c r="B467" s="199"/>
      <c r="C467" s="233" t="s">
        <v>2372</v>
      </c>
      <c r="D467" s="234" t="s">
        <v>2373</v>
      </c>
      <c r="E467" s="288">
        <v>722</v>
      </c>
      <c r="F467" s="288">
        <v>722</v>
      </c>
      <c r="G467" s="289">
        <v>1212</v>
      </c>
      <c r="H467" s="289">
        <v>1212</v>
      </c>
      <c r="I467" s="239">
        <f t="shared" si="43"/>
        <v>1934</v>
      </c>
      <c r="J467" s="239">
        <f t="shared" si="44"/>
        <v>1934</v>
      </c>
    </row>
    <row r="468" spans="1:10" ht="38.25">
      <c r="A468" s="78"/>
      <c r="B468" s="199"/>
      <c r="C468" s="233" t="s">
        <v>2374</v>
      </c>
      <c r="D468" s="234" t="s">
        <v>2373</v>
      </c>
      <c r="E468" s="288">
        <v>209</v>
      </c>
      <c r="F468" s="288">
        <v>209</v>
      </c>
      <c r="G468" s="276"/>
      <c r="H468" s="276"/>
      <c r="I468" s="239">
        <f t="shared" si="43"/>
        <v>209</v>
      </c>
      <c r="J468" s="239">
        <f t="shared" si="44"/>
        <v>209</v>
      </c>
    </row>
    <row r="469" spans="1:10" ht="25.5">
      <c r="A469" s="78"/>
      <c r="B469" s="199"/>
      <c r="C469" s="233" t="s">
        <v>2375</v>
      </c>
      <c r="D469" s="234" t="s">
        <v>2376</v>
      </c>
      <c r="E469" s="288">
        <v>257</v>
      </c>
      <c r="F469" s="288">
        <v>257</v>
      </c>
      <c r="G469" s="289">
        <v>292</v>
      </c>
      <c r="H469" s="289">
        <v>292</v>
      </c>
      <c r="I469" s="239">
        <f t="shared" si="43"/>
        <v>549</v>
      </c>
      <c r="J469" s="239">
        <f t="shared" si="44"/>
        <v>549</v>
      </c>
    </row>
    <row r="470" spans="1:10" ht="25.5">
      <c r="A470" s="78"/>
      <c r="B470" s="199"/>
      <c r="C470" s="233" t="s">
        <v>2377</v>
      </c>
      <c r="D470" s="234" t="s">
        <v>2378</v>
      </c>
      <c r="E470" s="288">
        <v>4965</v>
      </c>
      <c r="F470" s="288">
        <v>4965</v>
      </c>
      <c r="G470" s="289">
        <v>826</v>
      </c>
      <c r="H470" s="289">
        <v>826</v>
      </c>
      <c r="I470" s="239">
        <f t="shared" si="43"/>
        <v>5791</v>
      </c>
      <c r="J470" s="239">
        <f t="shared" si="44"/>
        <v>5791</v>
      </c>
    </row>
    <row r="471" spans="1:10">
      <c r="A471" s="78"/>
      <c r="B471" s="199"/>
      <c r="C471" s="233" t="s">
        <v>2379</v>
      </c>
      <c r="D471" s="234" t="s">
        <v>2380</v>
      </c>
      <c r="E471" s="288">
        <v>10697</v>
      </c>
      <c r="F471" s="288">
        <v>10697</v>
      </c>
      <c r="G471" s="289"/>
      <c r="H471" s="289"/>
      <c r="I471" s="239">
        <f t="shared" si="43"/>
        <v>10697</v>
      </c>
      <c r="J471" s="239">
        <f t="shared" si="44"/>
        <v>10697</v>
      </c>
    </row>
    <row r="472" spans="1:10" ht="25.5">
      <c r="A472" s="78"/>
      <c r="B472" s="199"/>
      <c r="C472" s="233" t="s">
        <v>2381</v>
      </c>
      <c r="D472" s="234" t="s">
        <v>2382</v>
      </c>
      <c r="E472" s="276"/>
      <c r="F472" s="276"/>
      <c r="G472" s="289"/>
      <c r="H472" s="289"/>
      <c r="I472" s="239">
        <f t="shared" si="43"/>
        <v>0</v>
      </c>
      <c r="J472" s="239">
        <f t="shared" si="44"/>
        <v>0</v>
      </c>
    </row>
    <row r="473" spans="1:10" ht="38.25">
      <c r="A473" s="78"/>
      <c r="B473" s="199"/>
      <c r="C473" s="233" t="s">
        <v>2383</v>
      </c>
      <c r="D473" s="234" t="s">
        <v>2384</v>
      </c>
      <c r="E473" s="288"/>
      <c r="F473" s="288"/>
      <c r="G473" s="276"/>
      <c r="H473" s="276"/>
      <c r="I473" s="239">
        <f t="shared" si="43"/>
        <v>0</v>
      </c>
      <c r="J473" s="239">
        <f t="shared" si="44"/>
        <v>0</v>
      </c>
    </row>
    <row r="474" spans="1:10">
      <c r="A474" s="78"/>
      <c r="B474" s="199"/>
      <c r="C474" s="292" t="s">
        <v>2385</v>
      </c>
      <c r="D474" s="293" t="s">
        <v>2386</v>
      </c>
      <c r="E474" s="276">
        <v>14</v>
      </c>
      <c r="F474" s="276">
        <v>14</v>
      </c>
      <c r="G474" s="273"/>
      <c r="H474" s="273"/>
      <c r="I474" s="239">
        <f t="shared" si="43"/>
        <v>14</v>
      </c>
      <c r="J474" s="239">
        <f t="shared" si="44"/>
        <v>14</v>
      </c>
    </row>
    <row r="475" spans="1:10" ht="25.5">
      <c r="A475" s="78"/>
      <c r="B475" s="199"/>
      <c r="C475" s="292" t="s">
        <v>2387</v>
      </c>
      <c r="D475" s="263" t="s">
        <v>2388</v>
      </c>
      <c r="E475" s="276">
        <v>5689</v>
      </c>
      <c r="F475" s="276">
        <v>5689</v>
      </c>
      <c r="G475" s="276"/>
      <c r="H475" s="276"/>
      <c r="I475" s="239">
        <f t="shared" si="43"/>
        <v>5689</v>
      </c>
      <c r="J475" s="239">
        <f t="shared" si="44"/>
        <v>5689</v>
      </c>
    </row>
    <row r="476" spans="1:10">
      <c r="A476" s="78"/>
      <c r="B476" s="199"/>
      <c r="C476" s="292" t="s">
        <v>2389</v>
      </c>
      <c r="D476" s="263" t="s">
        <v>2390</v>
      </c>
      <c r="E476" s="276">
        <v>231</v>
      </c>
      <c r="F476" s="276">
        <v>231</v>
      </c>
      <c r="G476" s="276"/>
      <c r="H476" s="276"/>
      <c r="I476" s="239">
        <f t="shared" si="43"/>
        <v>231</v>
      </c>
      <c r="J476" s="239">
        <f t="shared" si="44"/>
        <v>231</v>
      </c>
    </row>
    <row r="477" spans="1:10">
      <c r="A477" s="78"/>
      <c r="B477" s="199"/>
      <c r="C477" s="292">
        <v>600019</v>
      </c>
      <c r="D477" s="293" t="s">
        <v>2391</v>
      </c>
      <c r="E477" s="276"/>
      <c r="F477" s="276"/>
      <c r="G477" s="276"/>
      <c r="H477" s="276"/>
      <c r="I477" s="239">
        <f t="shared" si="43"/>
        <v>0</v>
      </c>
      <c r="J477" s="239">
        <f t="shared" si="44"/>
        <v>0</v>
      </c>
    </row>
    <row r="478" spans="1:10">
      <c r="A478" s="78"/>
      <c r="B478" s="199"/>
      <c r="C478" s="292">
        <v>600105</v>
      </c>
      <c r="D478" s="293" t="s">
        <v>2392</v>
      </c>
      <c r="E478" s="276"/>
      <c r="F478" s="276"/>
      <c r="G478" s="276"/>
      <c r="H478" s="276"/>
      <c r="I478" s="239">
        <f t="shared" si="43"/>
        <v>0</v>
      </c>
      <c r="J478" s="239">
        <f t="shared" si="44"/>
        <v>0</v>
      </c>
    </row>
    <row r="479" spans="1:10">
      <c r="A479" s="78"/>
      <c r="B479" s="199"/>
      <c r="C479" s="292">
        <v>600121</v>
      </c>
      <c r="D479" s="293" t="s">
        <v>2393</v>
      </c>
      <c r="E479" s="276"/>
      <c r="F479" s="276"/>
      <c r="G479" s="276"/>
      <c r="H479" s="276"/>
      <c r="I479" s="239">
        <f t="shared" si="43"/>
        <v>0</v>
      </c>
      <c r="J479" s="239">
        <f t="shared" si="44"/>
        <v>0</v>
      </c>
    </row>
    <row r="480" spans="1:10" ht="25.5">
      <c r="A480" s="78"/>
      <c r="B480" s="199"/>
      <c r="C480" s="292">
        <v>600110</v>
      </c>
      <c r="D480" s="293" t="s">
        <v>2394</v>
      </c>
      <c r="E480" s="276"/>
      <c r="F480" s="276"/>
      <c r="G480" s="273"/>
      <c r="H480" s="273"/>
      <c r="I480" s="239">
        <f t="shared" si="43"/>
        <v>0</v>
      </c>
      <c r="J480" s="239">
        <f t="shared" si="44"/>
        <v>0</v>
      </c>
    </row>
    <row r="481" spans="1:10">
      <c r="A481" s="78"/>
      <c r="B481" s="199"/>
      <c r="C481" s="292">
        <v>600113</v>
      </c>
      <c r="D481" s="293" t="s">
        <v>2395</v>
      </c>
      <c r="E481" s="276"/>
      <c r="F481" s="276"/>
      <c r="G481" s="273"/>
      <c r="H481" s="273"/>
      <c r="I481" s="239">
        <f t="shared" si="43"/>
        <v>0</v>
      </c>
      <c r="J481" s="239">
        <f t="shared" si="44"/>
        <v>0</v>
      </c>
    </row>
    <row r="482" spans="1:10">
      <c r="A482" s="78"/>
      <c r="B482" s="199"/>
      <c r="C482" s="292">
        <v>600117</v>
      </c>
      <c r="D482" s="293" t="s">
        <v>2396</v>
      </c>
      <c r="E482" s="276"/>
      <c r="F482" s="276"/>
      <c r="G482" s="273"/>
      <c r="H482" s="273"/>
      <c r="I482" s="239">
        <f t="shared" si="43"/>
        <v>0</v>
      </c>
      <c r="J482" s="239">
        <f t="shared" si="44"/>
        <v>0</v>
      </c>
    </row>
    <row r="483" spans="1:10">
      <c r="A483" s="78"/>
      <c r="B483" s="199"/>
      <c r="C483" s="292" t="s">
        <v>2397</v>
      </c>
      <c r="D483" s="293" t="s">
        <v>2398</v>
      </c>
      <c r="E483" s="276"/>
      <c r="F483" s="276"/>
      <c r="G483" s="273"/>
      <c r="H483" s="273"/>
      <c r="I483" s="239">
        <f t="shared" si="43"/>
        <v>0</v>
      </c>
      <c r="J483" s="239">
        <f t="shared" si="44"/>
        <v>0</v>
      </c>
    </row>
    <row r="484" spans="1:10" ht="25.5">
      <c r="A484" s="78"/>
      <c r="B484" s="199"/>
      <c r="C484" s="292" t="s">
        <v>1822</v>
      </c>
      <c r="D484" s="293" t="s">
        <v>2399</v>
      </c>
      <c r="E484" s="276"/>
      <c r="F484" s="276"/>
      <c r="G484" s="273"/>
      <c r="H484" s="273"/>
      <c r="I484" s="239">
        <f t="shared" si="43"/>
        <v>0</v>
      </c>
      <c r="J484" s="239">
        <f t="shared" si="44"/>
        <v>0</v>
      </c>
    </row>
    <row r="485" spans="1:10" ht="25.5">
      <c r="A485" s="78"/>
      <c r="B485" s="199"/>
      <c r="C485" s="292" t="s">
        <v>2400</v>
      </c>
      <c r="D485" s="293" t="s">
        <v>2401</v>
      </c>
      <c r="E485" s="276"/>
      <c r="F485" s="276"/>
      <c r="G485" s="273"/>
      <c r="H485" s="273"/>
      <c r="I485" s="239">
        <f t="shared" si="43"/>
        <v>0</v>
      </c>
      <c r="J485" s="239">
        <f t="shared" si="44"/>
        <v>0</v>
      </c>
    </row>
    <row r="486" spans="1:10">
      <c r="A486" s="78"/>
      <c r="B486" s="199"/>
      <c r="C486" s="292">
        <v>600108</v>
      </c>
      <c r="D486" s="293" t="s">
        <v>2402</v>
      </c>
      <c r="E486" s="276"/>
      <c r="F486" s="276"/>
      <c r="G486" s="273"/>
      <c r="H486" s="273"/>
      <c r="I486" s="239">
        <f t="shared" si="43"/>
        <v>0</v>
      </c>
      <c r="J486" s="239">
        <f t="shared" si="44"/>
        <v>0</v>
      </c>
    </row>
    <row r="487" spans="1:10">
      <c r="A487" s="78"/>
      <c r="B487" s="199"/>
      <c r="C487" s="292" t="s">
        <v>2403</v>
      </c>
      <c r="D487" s="293" t="s">
        <v>2404</v>
      </c>
      <c r="E487" s="276">
        <v>1148</v>
      </c>
      <c r="F487" s="276"/>
      <c r="G487" s="273"/>
      <c r="H487" s="273"/>
      <c r="I487" s="239">
        <f t="shared" si="43"/>
        <v>1148</v>
      </c>
      <c r="J487" s="239">
        <f t="shared" si="44"/>
        <v>0</v>
      </c>
    </row>
    <row r="488" spans="1:10">
      <c r="C488" s="85" t="s">
        <v>137</v>
      </c>
      <c r="D488" s="83" t="s">
        <v>1787</v>
      </c>
      <c r="E488" s="83"/>
      <c r="F488" s="83"/>
      <c r="G488" s="83"/>
      <c r="H488" s="83"/>
      <c r="I488" s="160">
        <f t="shared" ref="I488:J490" si="45">SUM(E488,G488)</f>
        <v>0</v>
      </c>
      <c r="J488" s="160">
        <f t="shared" si="45"/>
        <v>0</v>
      </c>
    </row>
    <row r="489" spans="1:10">
      <c r="C489" s="85"/>
      <c r="D489" s="83"/>
      <c r="E489" s="83"/>
      <c r="F489" s="83"/>
      <c r="G489" s="83"/>
      <c r="H489" s="83"/>
      <c r="I489" s="160">
        <f t="shared" si="45"/>
        <v>0</v>
      </c>
      <c r="J489" s="160">
        <f t="shared" si="45"/>
        <v>0</v>
      </c>
    </row>
    <row r="490" spans="1:10">
      <c r="C490" s="85"/>
      <c r="D490" s="83"/>
      <c r="E490" s="83"/>
      <c r="F490" s="83"/>
      <c r="G490" s="83"/>
      <c r="H490" s="83"/>
      <c r="I490" s="160">
        <f t="shared" si="45"/>
        <v>0</v>
      </c>
      <c r="J490" s="160">
        <f t="shared" si="45"/>
        <v>0</v>
      </c>
    </row>
    <row r="492" spans="1:10" ht="15" thickBot="1">
      <c r="A492" s="79" t="s">
        <v>5546</v>
      </c>
      <c r="B492" s="229" t="s">
        <v>1710</v>
      </c>
      <c r="C492" s="230"/>
      <c r="D492" s="229"/>
      <c r="E492" s="229"/>
      <c r="F492" s="229"/>
      <c r="G492" s="229"/>
      <c r="H492" s="229"/>
      <c r="I492" s="229"/>
      <c r="J492" s="229"/>
    </row>
    <row r="493" spans="1:10" ht="25.5" customHeight="1" thickBot="1">
      <c r="A493" s="78"/>
      <c r="B493" s="194" t="s">
        <v>200</v>
      </c>
      <c r="C493" s="196"/>
      <c r="D493" s="78"/>
      <c r="E493" s="1243">
        <f t="shared" ref="E493:J493" si="46">SUM(E494:E495)</f>
        <v>13981</v>
      </c>
      <c r="F493" s="1243">
        <f t="shared" si="46"/>
        <v>13981</v>
      </c>
      <c r="G493" s="1243">
        <f t="shared" si="46"/>
        <v>0</v>
      </c>
      <c r="H493" s="1243">
        <f t="shared" si="46"/>
        <v>0</v>
      </c>
      <c r="I493" s="1243">
        <f t="shared" si="46"/>
        <v>13981</v>
      </c>
      <c r="J493" s="1244">
        <f t="shared" si="46"/>
        <v>13981</v>
      </c>
    </row>
    <row r="494" spans="1:10" ht="15.75" thickTop="1">
      <c r="C494" s="253" t="s">
        <v>1790</v>
      </c>
      <c r="D494" s="294" t="s">
        <v>1791</v>
      </c>
      <c r="E494" s="1238">
        <v>8988</v>
      </c>
      <c r="F494" s="1238">
        <v>8988</v>
      </c>
      <c r="G494" s="1238"/>
      <c r="H494" s="1245"/>
      <c r="I494" s="235">
        <f t="shared" ref="I494:J496" si="47">E494+G494</f>
        <v>8988</v>
      </c>
      <c r="J494" s="235">
        <f t="shared" si="47"/>
        <v>8988</v>
      </c>
    </row>
    <row r="495" spans="1:10" ht="15">
      <c r="C495" s="253" t="s">
        <v>1792</v>
      </c>
      <c r="D495" s="268" t="s">
        <v>1793</v>
      </c>
      <c r="E495" s="278">
        <v>4993</v>
      </c>
      <c r="F495" s="278">
        <v>4993</v>
      </c>
      <c r="G495" s="278"/>
      <c r="H495" s="295"/>
      <c r="I495" s="239">
        <f t="shared" si="47"/>
        <v>4993</v>
      </c>
      <c r="J495" s="239">
        <f t="shared" si="47"/>
        <v>4993</v>
      </c>
    </row>
    <row r="496" spans="1:10" ht="30">
      <c r="C496" s="253" t="s">
        <v>1830</v>
      </c>
      <c r="D496" s="268" t="s">
        <v>1831</v>
      </c>
      <c r="E496" s="278"/>
      <c r="F496" s="278"/>
      <c r="G496" s="278"/>
      <c r="H496" s="295"/>
      <c r="I496" s="239">
        <f t="shared" si="47"/>
        <v>0</v>
      </c>
      <c r="J496" s="239">
        <f t="shared" si="47"/>
        <v>0</v>
      </c>
    </row>
    <row r="497" spans="1:10">
      <c r="C497" s="188"/>
      <c r="D497" s="81"/>
      <c r="E497" s="160"/>
      <c r="F497" s="160"/>
      <c r="G497" s="160"/>
      <c r="H497" s="160"/>
      <c r="I497" s="160">
        <f>SUM(E497,G497)</f>
        <v>0</v>
      </c>
      <c r="J497" s="160">
        <f>SUM(F497,H497)</f>
        <v>0</v>
      </c>
    </row>
    <row r="498" spans="1:10">
      <c r="C498" s="188"/>
      <c r="D498" s="81"/>
      <c r="E498" s="160"/>
      <c r="F498" s="160"/>
      <c r="G498" s="160"/>
      <c r="H498" s="160"/>
      <c r="I498" s="160">
        <f>SUM(E498,G498)</f>
        <v>0</v>
      </c>
      <c r="J498" s="160">
        <f>SUM(F498,H498)</f>
        <v>0</v>
      </c>
    </row>
    <row r="499" spans="1:10">
      <c r="A499" s="159"/>
      <c r="B499" s="159"/>
      <c r="C499" s="188"/>
      <c r="D499" s="81"/>
      <c r="E499" s="160"/>
      <c r="F499" s="160"/>
      <c r="G499" s="160"/>
      <c r="H499" s="160"/>
      <c r="I499" s="160">
        <f>SUM(I494:I498)</f>
        <v>13981</v>
      </c>
      <c r="J499" s="160">
        <f>SUM(F499,H499)</f>
        <v>0</v>
      </c>
    </row>
    <row r="501" spans="1:10" ht="15" thickBot="1">
      <c r="A501" s="78"/>
      <c r="B501" s="229" t="s">
        <v>1709</v>
      </c>
      <c r="C501" s="230"/>
      <c r="D501" s="229"/>
      <c r="E501" s="229"/>
      <c r="F501" s="229"/>
      <c r="G501" s="229"/>
      <c r="H501" s="229"/>
      <c r="I501" s="229"/>
      <c r="J501" s="229"/>
    </row>
    <row r="502" spans="1:10" ht="28.5" customHeight="1" thickBot="1">
      <c r="A502" s="78"/>
      <c r="B502" s="194" t="s">
        <v>199</v>
      </c>
      <c r="C502" s="195"/>
      <c r="D502" s="78"/>
      <c r="E502" s="1199">
        <f t="shared" ref="E502:J502" si="48">SUM(E503,E504)</f>
        <v>13897</v>
      </c>
      <c r="F502" s="1279">
        <f t="shared" si="48"/>
        <v>13897</v>
      </c>
      <c r="G502" s="1199">
        <f t="shared" si="48"/>
        <v>131405</v>
      </c>
      <c r="H502" s="1199">
        <f t="shared" si="48"/>
        <v>131405</v>
      </c>
      <c r="I502" s="1199">
        <f t="shared" si="48"/>
        <v>145302</v>
      </c>
      <c r="J502" s="1200">
        <f t="shared" si="48"/>
        <v>145302</v>
      </c>
    </row>
    <row r="503" spans="1:10" ht="15.75" thickBot="1">
      <c r="A503" s="78"/>
      <c r="B503" s="194" t="s">
        <v>197</v>
      </c>
      <c r="C503" s="195"/>
      <c r="D503" s="78"/>
      <c r="E503" s="1222">
        <v>0</v>
      </c>
      <c r="F503" s="1220">
        <v>0</v>
      </c>
      <c r="G503" s="1222">
        <v>0</v>
      </c>
      <c r="H503" s="1222">
        <v>0</v>
      </c>
      <c r="I503" s="1222">
        <v>0</v>
      </c>
      <c r="J503" s="1221">
        <v>0</v>
      </c>
    </row>
    <row r="504" spans="1:10" ht="15" thickBot="1">
      <c r="A504" s="78"/>
      <c r="B504" s="199" t="s">
        <v>1708</v>
      </c>
      <c r="C504" s="197"/>
      <c r="D504" s="78"/>
      <c r="E504" s="1198">
        <f t="shared" ref="E504:J504" si="49">SUM(E505:E611)</f>
        <v>13897</v>
      </c>
      <c r="F504" s="1218">
        <f t="shared" si="49"/>
        <v>13897</v>
      </c>
      <c r="G504" s="1198">
        <f t="shared" si="49"/>
        <v>131405</v>
      </c>
      <c r="H504" s="1198">
        <f t="shared" si="49"/>
        <v>131405</v>
      </c>
      <c r="I504" s="1198">
        <f t="shared" si="49"/>
        <v>145302</v>
      </c>
      <c r="J504" s="1197">
        <f t="shared" si="49"/>
        <v>145302</v>
      </c>
    </row>
    <row r="505" spans="1:10">
      <c r="A505" s="78"/>
      <c r="B505" s="199"/>
      <c r="C505" s="240" t="s">
        <v>2238</v>
      </c>
      <c r="D505" s="241" t="s">
        <v>2405</v>
      </c>
      <c r="E505" s="300">
        <v>11855</v>
      </c>
      <c r="F505" s="300">
        <v>11855</v>
      </c>
      <c r="G505" s="300">
        <v>13023</v>
      </c>
      <c r="H505" s="300">
        <v>13023</v>
      </c>
      <c r="I505" s="235">
        <f t="shared" ref="I505:I536" si="50">E505+G505</f>
        <v>24878</v>
      </c>
      <c r="J505" s="235">
        <f t="shared" ref="J505:J536" si="51">F505+H505</f>
        <v>24878</v>
      </c>
    </row>
    <row r="506" spans="1:10" ht="25.5">
      <c r="A506" s="78"/>
      <c r="B506" s="199"/>
      <c r="C506" s="240" t="s">
        <v>2406</v>
      </c>
      <c r="D506" s="241" t="s">
        <v>2407</v>
      </c>
      <c r="E506" s="238"/>
      <c r="F506" s="238"/>
      <c r="G506" s="238"/>
      <c r="H506" s="238"/>
      <c r="I506" s="239">
        <f t="shared" si="50"/>
        <v>0</v>
      </c>
      <c r="J506" s="239">
        <f t="shared" si="51"/>
        <v>0</v>
      </c>
    </row>
    <row r="507" spans="1:10">
      <c r="A507" s="78"/>
      <c r="B507" s="199"/>
      <c r="C507" s="240" t="s">
        <v>144</v>
      </c>
      <c r="D507" s="241" t="s">
        <v>1812</v>
      </c>
      <c r="E507" s="238"/>
      <c r="F507" s="238"/>
      <c r="G507" s="238"/>
      <c r="H507" s="238"/>
      <c r="I507" s="239">
        <f t="shared" si="50"/>
        <v>0</v>
      </c>
      <c r="J507" s="239">
        <f t="shared" si="51"/>
        <v>0</v>
      </c>
    </row>
    <row r="508" spans="1:10">
      <c r="A508" s="78"/>
      <c r="B508" s="199"/>
      <c r="C508" s="240" t="s">
        <v>147</v>
      </c>
      <c r="D508" s="241" t="s">
        <v>1813</v>
      </c>
      <c r="E508" s="238"/>
      <c r="F508" s="238"/>
      <c r="G508" s="238"/>
      <c r="H508" s="238"/>
      <c r="I508" s="239">
        <f t="shared" si="50"/>
        <v>0</v>
      </c>
      <c r="J508" s="239">
        <f t="shared" si="51"/>
        <v>0</v>
      </c>
    </row>
    <row r="509" spans="1:10">
      <c r="A509" s="78"/>
      <c r="B509" s="199"/>
      <c r="C509" s="240" t="s">
        <v>2408</v>
      </c>
      <c r="D509" s="241" t="s">
        <v>2409</v>
      </c>
      <c r="E509" s="238">
        <v>35</v>
      </c>
      <c r="F509" s="238">
        <v>35</v>
      </c>
      <c r="G509" s="238">
        <v>2</v>
      </c>
      <c r="H509" s="238">
        <v>2</v>
      </c>
      <c r="I509" s="239">
        <f t="shared" si="50"/>
        <v>37</v>
      </c>
      <c r="J509" s="239">
        <f t="shared" si="51"/>
        <v>37</v>
      </c>
    </row>
    <row r="510" spans="1:10" ht="25.5">
      <c r="A510" s="78"/>
      <c r="B510" s="199"/>
      <c r="C510" s="240" t="s">
        <v>2256</v>
      </c>
      <c r="D510" s="241" t="s">
        <v>2410</v>
      </c>
      <c r="E510" s="238"/>
      <c r="F510" s="238"/>
      <c r="G510" s="238">
        <v>5</v>
      </c>
      <c r="H510" s="238">
        <v>5</v>
      </c>
      <c r="I510" s="239">
        <f t="shared" si="50"/>
        <v>5</v>
      </c>
      <c r="J510" s="239">
        <f t="shared" si="51"/>
        <v>5</v>
      </c>
    </row>
    <row r="511" spans="1:10" ht="25.5">
      <c r="A511" s="78"/>
      <c r="B511" s="199"/>
      <c r="C511" s="240" t="s">
        <v>2258</v>
      </c>
      <c r="D511" s="241" t="s">
        <v>2411</v>
      </c>
      <c r="E511" s="238"/>
      <c r="F511" s="238"/>
      <c r="G511" s="238"/>
      <c r="H511" s="238"/>
      <c r="I511" s="239">
        <f t="shared" si="50"/>
        <v>0</v>
      </c>
      <c r="J511" s="239">
        <f t="shared" si="51"/>
        <v>0</v>
      </c>
    </row>
    <row r="512" spans="1:10">
      <c r="A512" s="78"/>
      <c r="B512" s="199"/>
      <c r="C512" s="240" t="s">
        <v>2096</v>
      </c>
      <c r="D512" s="241" t="s">
        <v>2412</v>
      </c>
      <c r="E512" s="238">
        <v>2</v>
      </c>
      <c r="F512" s="238">
        <v>2</v>
      </c>
      <c r="G512" s="238">
        <v>2</v>
      </c>
      <c r="H512" s="238">
        <v>2</v>
      </c>
      <c r="I512" s="239">
        <f t="shared" si="50"/>
        <v>4</v>
      </c>
      <c r="J512" s="239">
        <f t="shared" si="51"/>
        <v>4</v>
      </c>
    </row>
    <row r="513" spans="1:10">
      <c r="A513" s="78"/>
      <c r="B513" s="199"/>
      <c r="C513" s="240" t="s">
        <v>2413</v>
      </c>
      <c r="D513" s="241" t="s">
        <v>2414</v>
      </c>
      <c r="E513" s="238">
        <v>2</v>
      </c>
      <c r="F513" s="238">
        <v>2</v>
      </c>
      <c r="G513" s="238">
        <v>1</v>
      </c>
      <c r="H513" s="238">
        <v>1</v>
      </c>
      <c r="I513" s="239">
        <f t="shared" si="50"/>
        <v>3</v>
      </c>
      <c r="J513" s="239">
        <f t="shared" si="51"/>
        <v>3</v>
      </c>
    </row>
    <row r="514" spans="1:10">
      <c r="A514" s="78"/>
      <c r="B514" s="199"/>
      <c r="C514" s="240" t="s">
        <v>2415</v>
      </c>
      <c r="D514" s="241" t="s">
        <v>2416</v>
      </c>
      <c r="E514" s="238">
        <v>2</v>
      </c>
      <c r="F514" s="238">
        <v>2</v>
      </c>
      <c r="G514" s="238">
        <v>1</v>
      </c>
      <c r="H514" s="238">
        <v>1</v>
      </c>
      <c r="I514" s="239">
        <f t="shared" si="50"/>
        <v>3</v>
      </c>
      <c r="J514" s="239">
        <f t="shared" si="51"/>
        <v>3</v>
      </c>
    </row>
    <row r="515" spans="1:10" ht="38.25">
      <c r="A515" s="78"/>
      <c r="B515" s="199"/>
      <c r="C515" s="240" t="s">
        <v>2417</v>
      </c>
      <c r="D515" s="241" t="s">
        <v>2418</v>
      </c>
      <c r="E515" s="238">
        <v>1138</v>
      </c>
      <c r="F515" s="238">
        <v>1138</v>
      </c>
      <c r="G515" s="238">
        <v>138</v>
      </c>
      <c r="H515" s="238">
        <v>138</v>
      </c>
      <c r="I515" s="239">
        <f t="shared" si="50"/>
        <v>1276</v>
      </c>
      <c r="J515" s="239">
        <f t="shared" si="51"/>
        <v>1276</v>
      </c>
    </row>
    <row r="516" spans="1:10" ht="25.5">
      <c r="A516" s="78"/>
      <c r="B516" s="199"/>
      <c r="C516" s="240" t="s">
        <v>1795</v>
      </c>
      <c r="D516" s="241" t="s">
        <v>1796</v>
      </c>
      <c r="E516" s="238">
        <v>7</v>
      </c>
      <c r="F516" s="238">
        <v>7</v>
      </c>
      <c r="G516" s="238">
        <v>2423</v>
      </c>
      <c r="H516" s="238">
        <v>2423</v>
      </c>
      <c r="I516" s="239">
        <f t="shared" si="50"/>
        <v>2430</v>
      </c>
      <c r="J516" s="239">
        <f t="shared" si="51"/>
        <v>2430</v>
      </c>
    </row>
    <row r="517" spans="1:10">
      <c r="A517" s="78"/>
      <c r="B517" s="199"/>
      <c r="C517" s="240" t="s">
        <v>2419</v>
      </c>
      <c r="D517" s="241" t="s">
        <v>2420</v>
      </c>
      <c r="E517" s="238">
        <v>3</v>
      </c>
      <c r="F517" s="238">
        <v>3</v>
      </c>
      <c r="G517" s="238">
        <v>13</v>
      </c>
      <c r="H517" s="238">
        <v>13</v>
      </c>
      <c r="I517" s="239">
        <f t="shared" si="50"/>
        <v>16</v>
      </c>
      <c r="J517" s="239">
        <f t="shared" si="51"/>
        <v>16</v>
      </c>
    </row>
    <row r="518" spans="1:10" ht="25.5">
      <c r="A518" s="78"/>
      <c r="B518" s="199"/>
      <c r="C518" s="240" t="s">
        <v>1807</v>
      </c>
      <c r="D518" s="241" t="s">
        <v>1808</v>
      </c>
      <c r="E518" s="238">
        <v>2</v>
      </c>
      <c r="F518" s="238">
        <v>2</v>
      </c>
      <c r="G518" s="238">
        <v>409</v>
      </c>
      <c r="H518" s="238">
        <v>409</v>
      </c>
      <c r="I518" s="239">
        <f t="shared" si="50"/>
        <v>411</v>
      </c>
      <c r="J518" s="239">
        <f t="shared" si="51"/>
        <v>411</v>
      </c>
    </row>
    <row r="519" spans="1:10" ht="25.5">
      <c r="A519" s="78"/>
      <c r="B519" s="199"/>
      <c r="C519" s="240" t="s">
        <v>1826</v>
      </c>
      <c r="D519" s="241" t="s">
        <v>2421</v>
      </c>
      <c r="E519" s="238">
        <v>2</v>
      </c>
      <c r="F519" s="238">
        <v>2</v>
      </c>
      <c r="G519" s="238">
        <v>46</v>
      </c>
      <c r="H519" s="238">
        <v>46</v>
      </c>
      <c r="I519" s="239">
        <f t="shared" si="50"/>
        <v>48</v>
      </c>
      <c r="J519" s="239">
        <f t="shared" si="51"/>
        <v>48</v>
      </c>
    </row>
    <row r="520" spans="1:10" ht="25.5">
      <c r="A520" s="78"/>
      <c r="B520" s="199"/>
      <c r="C520" s="240" t="s">
        <v>1822</v>
      </c>
      <c r="D520" s="241" t="s">
        <v>2399</v>
      </c>
      <c r="E520" s="238">
        <v>3</v>
      </c>
      <c r="F520" s="238">
        <v>3</v>
      </c>
      <c r="G520" s="238">
        <v>6</v>
      </c>
      <c r="H520" s="238">
        <v>6</v>
      </c>
      <c r="I520" s="239">
        <f t="shared" si="50"/>
        <v>9</v>
      </c>
      <c r="J520" s="239">
        <f t="shared" si="51"/>
        <v>9</v>
      </c>
    </row>
    <row r="521" spans="1:10" ht="25.5">
      <c r="A521" s="78"/>
      <c r="B521" s="199"/>
      <c r="C521" s="240" t="s">
        <v>2422</v>
      </c>
      <c r="D521" s="241" t="s">
        <v>2423</v>
      </c>
      <c r="E521" s="238">
        <v>2</v>
      </c>
      <c r="F521" s="238">
        <v>2</v>
      </c>
      <c r="G521" s="238">
        <v>3</v>
      </c>
      <c r="H521" s="238">
        <v>3</v>
      </c>
      <c r="I521" s="239">
        <f t="shared" si="50"/>
        <v>5</v>
      </c>
      <c r="J521" s="239">
        <f t="shared" si="51"/>
        <v>5</v>
      </c>
    </row>
    <row r="522" spans="1:10" ht="25.5">
      <c r="A522" s="78"/>
      <c r="B522" s="199"/>
      <c r="C522" s="240" t="s">
        <v>2024</v>
      </c>
      <c r="D522" s="241" t="s">
        <v>2424</v>
      </c>
      <c r="E522" s="238">
        <v>67</v>
      </c>
      <c r="F522" s="238">
        <v>67</v>
      </c>
      <c r="G522" s="238">
        <v>856</v>
      </c>
      <c r="H522" s="238">
        <v>856</v>
      </c>
      <c r="I522" s="239">
        <f t="shared" si="50"/>
        <v>923</v>
      </c>
      <c r="J522" s="239">
        <f t="shared" si="51"/>
        <v>923</v>
      </c>
    </row>
    <row r="523" spans="1:10" ht="38.25">
      <c r="A523" s="78"/>
      <c r="B523" s="199"/>
      <c r="C523" s="240" t="s">
        <v>2425</v>
      </c>
      <c r="D523" s="241" t="s">
        <v>2426</v>
      </c>
      <c r="E523" s="238"/>
      <c r="F523" s="238"/>
      <c r="G523" s="238"/>
      <c r="H523" s="238"/>
      <c r="I523" s="239">
        <f t="shared" si="50"/>
        <v>0</v>
      </c>
      <c r="J523" s="239">
        <f t="shared" si="51"/>
        <v>0</v>
      </c>
    </row>
    <row r="524" spans="1:10" ht="38.25">
      <c r="A524" s="78"/>
      <c r="B524" s="199"/>
      <c r="C524" s="240" t="s">
        <v>2029</v>
      </c>
      <c r="D524" s="241" t="s">
        <v>2214</v>
      </c>
      <c r="E524" s="238">
        <v>2</v>
      </c>
      <c r="F524" s="238">
        <v>2</v>
      </c>
      <c r="G524" s="238">
        <v>2</v>
      </c>
      <c r="H524" s="238">
        <v>2</v>
      </c>
      <c r="I524" s="239">
        <f t="shared" si="50"/>
        <v>4</v>
      </c>
      <c r="J524" s="239">
        <f t="shared" si="51"/>
        <v>4</v>
      </c>
    </row>
    <row r="525" spans="1:10" ht="38.25">
      <c r="A525" s="78"/>
      <c r="B525" s="199"/>
      <c r="C525" s="240" t="s">
        <v>2031</v>
      </c>
      <c r="D525" s="241" t="s">
        <v>2427</v>
      </c>
      <c r="E525" s="238">
        <v>7</v>
      </c>
      <c r="F525" s="238">
        <v>7</v>
      </c>
      <c r="G525" s="238">
        <v>626</v>
      </c>
      <c r="H525" s="238">
        <v>626</v>
      </c>
      <c r="I525" s="239">
        <f t="shared" si="50"/>
        <v>633</v>
      </c>
      <c r="J525" s="239">
        <f t="shared" si="51"/>
        <v>633</v>
      </c>
    </row>
    <row r="526" spans="1:10" ht="25.5">
      <c r="A526" s="78"/>
      <c r="B526" s="199"/>
      <c r="C526" s="240" t="s">
        <v>1797</v>
      </c>
      <c r="D526" s="241" t="s">
        <v>1798</v>
      </c>
      <c r="E526" s="238">
        <v>11</v>
      </c>
      <c r="F526" s="238">
        <v>11</v>
      </c>
      <c r="G526" s="238">
        <v>14071</v>
      </c>
      <c r="H526" s="238">
        <v>14071</v>
      </c>
      <c r="I526" s="239">
        <f t="shared" si="50"/>
        <v>14082</v>
      </c>
      <c r="J526" s="239">
        <f t="shared" si="51"/>
        <v>14082</v>
      </c>
    </row>
    <row r="527" spans="1:10" ht="25.5">
      <c r="A527" s="78"/>
      <c r="B527" s="199"/>
      <c r="C527" s="240" t="s">
        <v>2033</v>
      </c>
      <c r="D527" s="241" t="s">
        <v>2034</v>
      </c>
      <c r="E527" s="238">
        <v>12</v>
      </c>
      <c r="F527" s="238">
        <v>12</v>
      </c>
      <c r="G527" s="238">
        <v>2617</v>
      </c>
      <c r="H527" s="238">
        <v>2617</v>
      </c>
      <c r="I527" s="239">
        <f t="shared" si="50"/>
        <v>2629</v>
      </c>
      <c r="J527" s="239">
        <f t="shared" si="51"/>
        <v>2629</v>
      </c>
    </row>
    <row r="528" spans="1:10" ht="25.5">
      <c r="A528" s="78"/>
      <c r="B528" s="199"/>
      <c r="C528" s="240" t="s">
        <v>2035</v>
      </c>
      <c r="D528" s="241" t="s">
        <v>2036</v>
      </c>
      <c r="E528" s="238">
        <v>137</v>
      </c>
      <c r="F528" s="238">
        <v>137</v>
      </c>
      <c r="G528" s="238">
        <v>19584</v>
      </c>
      <c r="H528" s="238">
        <v>19584</v>
      </c>
      <c r="I528" s="239">
        <f t="shared" si="50"/>
        <v>19721</v>
      </c>
      <c r="J528" s="239">
        <f t="shared" si="51"/>
        <v>19721</v>
      </c>
    </row>
    <row r="529" spans="1:10" ht="38.25">
      <c r="A529" s="78"/>
      <c r="B529" s="199"/>
      <c r="C529" s="240" t="s">
        <v>1799</v>
      </c>
      <c r="D529" s="241" t="s">
        <v>1800</v>
      </c>
      <c r="E529" s="238">
        <v>172</v>
      </c>
      <c r="F529" s="238">
        <v>172</v>
      </c>
      <c r="G529" s="238">
        <v>18960</v>
      </c>
      <c r="H529" s="238">
        <v>18960</v>
      </c>
      <c r="I529" s="239">
        <f t="shared" si="50"/>
        <v>19132</v>
      </c>
      <c r="J529" s="239">
        <f t="shared" si="51"/>
        <v>19132</v>
      </c>
    </row>
    <row r="530" spans="1:10" ht="25.5">
      <c r="A530" s="78"/>
      <c r="B530" s="199"/>
      <c r="C530" s="240" t="s">
        <v>2073</v>
      </c>
      <c r="D530" s="241" t="s">
        <v>2428</v>
      </c>
      <c r="E530" s="238">
        <v>5</v>
      </c>
      <c r="F530" s="238">
        <v>5</v>
      </c>
      <c r="G530" s="238">
        <v>3129</v>
      </c>
      <c r="H530" s="238">
        <v>3129</v>
      </c>
      <c r="I530" s="239">
        <f t="shared" si="50"/>
        <v>3134</v>
      </c>
      <c r="J530" s="239">
        <f t="shared" si="51"/>
        <v>3134</v>
      </c>
    </row>
    <row r="531" spans="1:10" ht="25.5">
      <c r="A531" s="78"/>
      <c r="B531" s="199"/>
      <c r="C531" s="240" t="s">
        <v>1802</v>
      </c>
      <c r="D531" s="241" t="s">
        <v>2429</v>
      </c>
      <c r="E531" s="238">
        <v>2</v>
      </c>
      <c r="F531" s="238">
        <v>2</v>
      </c>
      <c r="G531" s="238">
        <v>452</v>
      </c>
      <c r="H531" s="238">
        <v>452</v>
      </c>
      <c r="I531" s="239">
        <f t="shared" si="50"/>
        <v>454</v>
      </c>
      <c r="J531" s="239">
        <f t="shared" si="51"/>
        <v>454</v>
      </c>
    </row>
    <row r="532" spans="1:10" ht="15">
      <c r="A532" s="78"/>
      <c r="B532" s="199"/>
      <c r="C532" s="243" t="s">
        <v>1994</v>
      </c>
      <c r="D532" s="296" t="s">
        <v>1995</v>
      </c>
      <c r="E532" s="238">
        <v>2</v>
      </c>
      <c r="F532" s="238">
        <v>2</v>
      </c>
      <c r="G532" s="273">
        <v>303</v>
      </c>
      <c r="H532" s="273">
        <v>303</v>
      </c>
      <c r="I532" s="239">
        <f t="shared" si="50"/>
        <v>305</v>
      </c>
      <c r="J532" s="239">
        <f t="shared" si="51"/>
        <v>305</v>
      </c>
    </row>
    <row r="533" spans="1:10" ht="15">
      <c r="A533" s="78"/>
      <c r="B533" s="199"/>
      <c r="C533" s="243" t="s">
        <v>2262</v>
      </c>
      <c r="D533" s="241" t="s">
        <v>2263</v>
      </c>
      <c r="E533" s="276">
        <v>24</v>
      </c>
      <c r="F533" s="276">
        <v>24</v>
      </c>
      <c r="G533" s="238"/>
      <c r="H533" s="238"/>
      <c r="I533" s="239">
        <f t="shared" si="50"/>
        <v>24</v>
      </c>
      <c r="J533" s="239">
        <f t="shared" si="51"/>
        <v>24</v>
      </c>
    </row>
    <row r="534" spans="1:10" ht="26.25">
      <c r="A534" s="78"/>
      <c r="B534" s="199"/>
      <c r="C534" s="243" t="s">
        <v>2049</v>
      </c>
      <c r="D534" s="241" t="s">
        <v>2050</v>
      </c>
      <c r="E534" s="238">
        <v>4</v>
      </c>
      <c r="F534" s="238">
        <v>4</v>
      </c>
      <c r="G534" s="273">
        <v>2152</v>
      </c>
      <c r="H534" s="273">
        <v>2152</v>
      </c>
      <c r="I534" s="239">
        <f t="shared" si="50"/>
        <v>2156</v>
      </c>
      <c r="J534" s="239">
        <f t="shared" si="51"/>
        <v>2156</v>
      </c>
    </row>
    <row r="535" spans="1:10" ht="15">
      <c r="A535" s="78"/>
      <c r="B535" s="199"/>
      <c r="C535" s="243" t="s">
        <v>1815</v>
      </c>
      <c r="D535" s="241" t="s">
        <v>1816</v>
      </c>
      <c r="E535" s="238">
        <v>2</v>
      </c>
      <c r="F535" s="238">
        <v>2</v>
      </c>
      <c r="G535" s="273">
        <v>578</v>
      </c>
      <c r="H535" s="273">
        <v>578</v>
      </c>
      <c r="I535" s="239">
        <f t="shared" si="50"/>
        <v>580</v>
      </c>
      <c r="J535" s="239">
        <f t="shared" si="51"/>
        <v>580</v>
      </c>
    </row>
    <row r="536" spans="1:10" ht="26.25">
      <c r="A536" s="78"/>
      <c r="B536" s="199"/>
      <c r="C536" s="243" t="s">
        <v>2272</v>
      </c>
      <c r="D536" s="241" t="s">
        <v>2430</v>
      </c>
      <c r="E536" s="238"/>
      <c r="F536" s="238"/>
      <c r="G536" s="273"/>
      <c r="H536" s="273"/>
      <c r="I536" s="239">
        <f t="shared" si="50"/>
        <v>0</v>
      </c>
      <c r="J536" s="239">
        <f t="shared" si="51"/>
        <v>0</v>
      </c>
    </row>
    <row r="537" spans="1:10" ht="26.25">
      <c r="A537" s="78"/>
      <c r="B537" s="199"/>
      <c r="C537" s="243" t="s">
        <v>2186</v>
      </c>
      <c r="D537" s="241" t="s">
        <v>2431</v>
      </c>
      <c r="E537" s="276">
        <v>3</v>
      </c>
      <c r="F537" s="276">
        <v>3</v>
      </c>
      <c r="G537" s="273">
        <v>14</v>
      </c>
      <c r="H537" s="273">
        <v>14</v>
      </c>
      <c r="I537" s="239">
        <f t="shared" ref="I537:I568" si="52">E537+G537</f>
        <v>17</v>
      </c>
      <c r="J537" s="239">
        <f t="shared" ref="J537:J568" si="53">F537+H537</f>
        <v>17</v>
      </c>
    </row>
    <row r="538" spans="1:10" ht="26.25">
      <c r="A538" s="78"/>
      <c r="B538" s="199"/>
      <c r="C538" s="243" t="s">
        <v>2066</v>
      </c>
      <c r="D538" s="241" t="s">
        <v>2432</v>
      </c>
      <c r="E538" s="276">
        <v>15</v>
      </c>
      <c r="F538" s="276">
        <v>15</v>
      </c>
      <c r="G538" s="273">
        <v>6403</v>
      </c>
      <c r="H538" s="273">
        <v>6403</v>
      </c>
      <c r="I538" s="239">
        <f t="shared" si="52"/>
        <v>6418</v>
      </c>
      <c r="J538" s="239">
        <f t="shared" si="53"/>
        <v>6418</v>
      </c>
    </row>
    <row r="539" spans="1:10" ht="26.25">
      <c r="A539" s="78"/>
      <c r="B539" s="199"/>
      <c r="C539" s="243" t="s">
        <v>1794</v>
      </c>
      <c r="D539" s="241" t="s">
        <v>2433</v>
      </c>
      <c r="E539" s="276">
        <v>7</v>
      </c>
      <c r="F539" s="276">
        <v>7</v>
      </c>
      <c r="G539" s="273">
        <v>502</v>
      </c>
      <c r="H539" s="273">
        <v>502</v>
      </c>
      <c r="I539" s="239">
        <f t="shared" si="52"/>
        <v>509</v>
      </c>
      <c r="J539" s="239">
        <f t="shared" si="53"/>
        <v>509</v>
      </c>
    </row>
    <row r="540" spans="1:10" ht="39">
      <c r="A540" s="78"/>
      <c r="B540" s="199"/>
      <c r="C540" s="243" t="s">
        <v>1806</v>
      </c>
      <c r="D540" s="241" t="s">
        <v>2434</v>
      </c>
      <c r="E540" s="276">
        <v>2</v>
      </c>
      <c r="F540" s="276">
        <v>2</v>
      </c>
      <c r="G540" s="273">
        <v>135</v>
      </c>
      <c r="H540" s="273">
        <v>135</v>
      </c>
      <c r="I540" s="239">
        <f t="shared" si="52"/>
        <v>137</v>
      </c>
      <c r="J540" s="239">
        <f t="shared" si="53"/>
        <v>137</v>
      </c>
    </row>
    <row r="541" spans="1:10" ht="15">
      <c r="A541" s="78"/>
      <c r="B541" s="199"/>
      <c r="C541" s="297">
        <v>1111</v>
      </c>
      <c r="D541" s="241" t="s">
        <v>2039</v>
      </c>
      <c r="E541" s="276">
        <v>14</v>
      </c>
      <c r="F541" s="276">
        <v>14</v>
      </c>
      <c r="G541" s="273">
        <v>1307</v>
      </c>
      <c r="H541" s="273">
        <v>1307</v>
      </c>
      <c r="I541" s="239">
        <f t="shared" si="52"/>
        <v>1321</v>
      </c>
      <c r="J541" s="239">
        <f t="shared" si="53"/>
        <v>1321</v>
      </c>
    </row>
    <row r="542" spans="1:10" ht="15">
      <c r="A542" s="78"/>
      <c r="B542" s="199"/>
      <c r="C542" s="243" t="s">
        <v>2040</v>
      </c>
      <c r="D542" s="241" t="s">
        <v>2041</v>
      </c>
      <c r="E542" s="276">
        <v>8</v>
      </c>
      <c r="F542" s="276">
        <v>8</v>
      </c>
      <c r="G542" s="273">
        <v>751</v>
      </c>
      <c r="H542" s="273">
        <v>751</v>
      </c>
      <c r="I542" s="239">
        <f t="shared" si="52"/>
        <v>759</v>
      </c>
      <c r="J542" s="239">
        <f t="shared" si="53"/>
        <v>759</v>
      </c>
    </row>
    <row r="543" spans="1:10" ht="25.5">
      <c r="A543" s="78"/>
      <c r="B543" s="199"/>
      <c r="C543" s="240" t="s">
        <v>2068</v>
      </c>
      <c r="D543" s="241" t="s">
        <v>2435</v>
      </c>
      <c r="E543" s="276">
        <v>4</v>
      </c>
      <c r="F543" s="276">
        <v>4</v>
      </c>
      <c r="G543" s="273">
        <v>848</v>
      </c>
      <c r="H543" s="273">
        <v>848</v>
      </c>
      <c r="I543" s="239">
        <f t="shared" si="52"/>
        <v>852</v>
      </c>
      <c r="J543" s="239">
        <f t="shared" si="53"/>
        <v>852</v>
      </c>
    </row>
    <row r="544" spans="1:10" ht="26.25">
      <c r="A544" s="78"/>
      <c r="B544" s="199"/>
      <c r="C544" s="243" t="s">
        <v>1801</v>
      </c>
      <c r="D544" s="241" t="s">
        <v>2436</v>
      </c>
      <c r="E544" s="276">
        <v>12</v>
      </c>
      <c r="F544" s="276">
        <v>12</v>
      </c>
      <c r="G544" s="273">
        <v>11697</v>
      </c>
      <c r="H544" s="273">
        <v>11697</v>
      </c>
      <c r="I544" s="239">
        <f t="shared" si="52"/>
        <v>11709</v>
      </c>
      <c r="J544" s="239">
        <f t="shared" si="53"/>
        <v>11709</v>
      </c>
    </row>
    <row r="545" spans="1:10" ht="26.25">
      <c r="A545" s="78"/>
      <c r="B545" s="199"/>
      <c r="C545" s="243" t="s">
        <v>1803</v>
      </c>
      <c r="D545" s="241" t="s">
        <v>2437</v>
      </c>
      <c r="E545" s="276">
        <v>73</v>
      </c>
      <c r="F545" s="276">
        <v>73</v>
      </c>
      <c r="G545" s="273">
        <v>21731</v>
      </c>
      <c r="H545" s="273">
        <v>21731</v>
      </c>
      <c r="I545" s="239">
        <f t="shared" si="52"/>
        <v>21804</v>
      </c>
      <c r="J545" s="239">
        <f t="shared" si="53"/>
        <v>21804</v>
      </c>
    </row>
    <row r="546" spans="1:10" ht="26.25">
      <c r="A546" s="78"/>
      <c r="B546" s="199"/>
      <c r="C546" s="297">
        <v>260076</v>
      </c>
      <c r="D546" s="241" t="s">
        <v>2438</v>
      </c>
      <c r="E546" s="238">
        <v>2</v>
      </c>
      <c r="F546" s="238">
        <v>2</v>
      </c>
      <c r="G546" s="273">
        <v>26</v>
      </c>
      <c r="H546" s="273">
        <v>26</v>
      </c>
      <c r="I546" s="239">
        <f t="shared" si="52"/>
        <v>28</v>
      </c>
      <c r="J546" s="239">
        <f t="shared" si="53"/>
        <v>28</v>
      </c>
    </row>
    <row r="547" spans="1:10" ht="15">
      <c r="A547" s="78"/>
      <c r="B547" s="199"/>
      <c r="C547" s="297">
        <v>600349</v>
      </c>
      <c r="D547" s="241" t="s">
        <v>2439</v>
      </c>
      <c r="E547" s="238">
        <v>2</v>
      </c>
      <c r="F547" s="238">
        <v>2</v>
      </c>
      <c r="G547" s="273">
        <v>65</v>
      </c>
      <c r="H547" s="273">
        <v>65</v>
      </c>
      <c r="I547" s="239">
        <f t="shared" si="52"/>
        <v>67</v>
      </c>
      <c r="J547" s="239">
        <f t="shared" si="53"/>
        <v>67</v>
      </c>
    </row>
    <row r="548" spans="1:10" ht="15">
      <c r="A548" s="78"/>
      <c r="B548" s="199"/>
      <c r="C548" s="243" t="s">
        <v>2264</v>
      </c>
      <c r="D548" s="241" t="s">
        <v>2265</v>
      </c>
      <c r="E548" s="238">
        <v>2</v>
      </c>
      <c r="F548" s="238">
        <v>2</v>
      </c>
      <c r="G548" s="273">
        <v>7</v>
      </c>
      <c r="H548" s="273">
        <v>7</v>
      </c>
      <c r="I548" s="239">
        <f t="shared" si="52"/>
        <v>9</v>
      </c>
      <c r="J548" s="239">
        <f t="shared" si="53"/>
        <v>9</v>
      </c>
    </row>
    <row r="549" spans="1:10" ht="15">
      <c r="A549" s="78"/>
      <c r="B549" s="199"/>
      <c r="C549" s="243" t="s">
        <v>2052</v>
      </c>
      <c r="D549" s="241" t="s">
        <v>2053</v>
      </c>
      <c r="E549" s="238">
        <v>2</v>
      </c>
      <c r="F549" s="238">
        <v>2</v>
      </c>
      <c r="G549" s="273">
        <v>3</v>
      </c>
      <c r="H549" s="273">
        <v>3</v>
      </c>
      <c r="I549" s="239">
        <f t="shared" si="52"/>
        <v>5</v>
      </c>
      <c r="J549" s="239">
        <f t="shared" si="53"/>
        <v>5</v>
      </c>
    </row>
    <row r="550" spans="1:10" ht="26.25">
      <c r="A550" s="78"/>
      <c r="B550" s="199"/>
      <c r="C550" s="243" t="s">
        <v>2054</v>
      </c>
      <c r="D550" s="241" t="s">
        <v>2440</v>
      </c>
      <c r="E550" s="238">
        <v>2</v>
      </c>
      <c r="F550" s="238">
        <v>2</v>
      </c>
      <c r="G550" s="273">
        <v>7</v>
      </c>
      <c r="H550" s="273">
        <v>7</v>
      </c>
      <c r="I550" s="239">
        <f t="shared" si="52"/>
        <v>9</v>
      </c>
      <c r="J550" s="239">
        <f t="shared" si="53"/>
        <v>9</v>
      </c>
    </row>
    <row r="551" spans="1:10">
      <c r="A551" s="78"/>
      <c r="B551" s="199"/>
      <c r="C551" s="298" t="s">
        <v>2184</v>
      </c>
      <c r="D551" s="254" t="s">
        <v>2185</v>
      </c>
      <c r="E551" s="238">
        <v>2</v>
      </c>
      <c r="F551" s="238">
        <v>2</v>
      </c>
      <c r="G551" s="273">
        <v>1</v>
      </c>
      <c r="H551" s="273">
        <v>1</v>
      </c>
      <c r="I551" s="239">
        <f t="shared" si="52"/>
        <v>3</v>
      </c>
      <c r="J551" s="239">
        <f t="shared" si="53"/>
        <v>3</v>
      </c>
    </row>
    <row r="552" spans="1:10" ht="26.25">
      <c r="A552" s="78"/>
      <c r="B552" s="199"/>
      <c r="C552" s="243" t="s">
        <v>2144</v>
      </c>
      <c r="D552" s="241" t="s">
        <v>2441</v>
      </c>
      <c r="E552" s="238">
        <v>3</v>
      </c>
      <c r="F552" s="238">
        <v>3</v>
      </c>
      <c r="G552" s="273">
        <v>2455</v>
      </c>
      <c r="H552" s="273">
        <v>2455</v>
      </c>
      <c r="I552" s="239">
        <f t="shared" si="52"/>
        <v>2458</v>
      </c>
      <c r="J552" s="239">
        <f t="shared" si="53"/>
        <v>2458</v>
      </c>
    </row>
    <row r="553" spans="1:10" ht="15">
      <c r="A553" s="78"/>
      <c r="B553" s="199"/>
      <c r="C553" s="243" t="s">
        <v>2090</v>
      </c>
      <c r="D553" s="241" t="s">
        <v>2442</v>
      </c>
      <c r="E553" s="238">
        <v>2</v>
      </c>
      <c r="F553" s="238">
        <v>2</v>
      </c>
      <c r="G553" s="273">
        <v>1</v>
      </c>
      <c r="H553" s="273">
        <v>1</v>
      </c>
      <c r="I553" s="239">
        <f t="shared" si="52"/>
        <v>3</v>
      </c>
      <c r="J553" s="239">
        <f t="shared" si="53"/>
        <v>3</v>
      </c>
    </row>
    <row r="554" spans="1:10" ht="26.25">
      <c r="A554" s="78"/>
      <c r="B554" s="199"/>
      <c r="C554" s="243" t="s">
        <v>1805</v>
      </c>
      <c r="D554" s="241" t="s">
        <v>2443</v>
      </c>
      <c r="E554" s="238">
        <v>2</v>
      </c>
      <c r="F554" s="238">
        <v>2</v>
      </c>
      <c r="G554" s="273">
        <v>179</v>
      </c>
      <c r="H554" s="273">
        <v>179</v>
      </c>
      <c r="I554" s="239">
        <f t="shared" si="52"/>
        <v>181</v>
      </c>
      <c r="J554" s="239">
        <f t="shared" si="53"/>
        <v>181</v>
      </c>
    </row>
    <row r="555" spans="1:10" ht="25.5">
      <c r="A555" s="78"/>
      <c r="B555" s="199"/>
      <c r="C555" s="233" t="s">
        <v>1818</v>
      </c>
      <c r="D555" s="246" t="s">
        <v>2444</v>
      </c>
      <c r="E555" s="276">
        <v>5</v>
      </c>
      <c r="F555" s="276">
        <v>5</v>
      </c>
      <c r="G555" s="273">
        <v>1967</v>
      </c>
      <c r="H555" s="273">
        <v>1967</v>
      </c>
      <c r="I555" s="239">
        <f t="shared" si="52"/>
        <v>1972</v>
      </c>
      <c r="J555" s="239">
        <f t="shared" si="53"/>
        <v>1972</v>
      </c>
    </row>
    <row r="556" spans="1:10">
      <c r="A556" s="78"/>
      <c r="B556" s="199"/>
      <c r="C556" s="298" t="s">
        <v>2128</v>
      </c>
      <c r="D556" s="246" t="s">
        <v>2445</v>
      </c>
      <c r="E556" s="276">
        <v>2</v>
      </c>
      <c r="F556" s="276">
        <v>2</v>
      </c>
      <c r="G556" s="273">
        <v>3453</v>
      </c>
      <c r="H556" s="273">
        <v>3453</v>
      </c>
      <c r="I556" s="239">
        <f t="shared" si="52"/>
        <v>3455</v>
      </c>
      <c r="J556" s="239">
        <f t="shared" si="53"/>
        <v>3455</v>
      </c>
    </row>
    <row r="557" spans="1:10" ht="25.5">
      <c r="A557" s="78"/>
      <c r="B557" s="199"/>
      <c r="C557" s="233" t="s">
        <v>1804</v>
      </c>
      <c r="D557" s="246" t="s">
        <v>2446</v>
      </c>
      <c r="E557" s="238"/>
      <c r="F557" s="238"/>
      <c r="G557" s="273">
        <v>1</v>
      </c>
      <c r="H557" s="273">
        <v>1</v>
      </c>
      <c r="I557" s="239">
        <f t="shared" si="52"/>
        <v>1</v>
      </c>
      <c r="J557" s="239">
        <f t="shared" si="53"/>
        <v>1</v>
      </c>
    </row>
    <row r="558" spans="1:10" ht="25.5">
      <c r="A558" s="78"/>
      <c r="B558" s="199"/>
      <c r="C558" s="233" t="s">
        <v>2078</v>
      </c>
      <c r="D558" s="246" t="s">
        <v>2447</v>
      </c>
      <c r="E558" s="238"/>
      <c r="F558" s="238"/>
      <c r="G558" s="273"/>
      <c r="H558" s="273"/>
      <c r="I558" s="239">
        <f t="shared" si="52"/>
        <v>0</v>
      </c>
      <c r="J558" s="239">
        <f t="shared" si="53"/>
        <v>0</v>
      </c>
    </row>
    <row r="559" spans="1:10" ht="25.5">
      <c r="A559" s="78"/>
      <c r="B559" s="199"/>
      <c r="C559" s="298" t="s">
        <v>2448</v>
      </c>
      <c r="D559" s="246" t="s">
        <v>2449</v>
      </c>
      <c r="E559" s="238"/>
      <c r="F559" s="238"/>
      <c r="G559" s="273">
        <v>2</v>
      </c>
      <c r="H559" s="273">
        <v>2</v>
      </c>
      <c r="I559" s="239">
        <f t="shared" si="52"/>
        <v>2</v>
      </c>
      <c r="J559" s="239">
        <f t="shared" si="53"/>
        <v>2</v>
      </c>
    </row>
    <row r="560" spans="1:10">
      <c r="A560" s="78"/>
      <c r="B560" s="199"/>
      <c r="C560" s="298" t="s">
        <v>2056</v>
      </c>
      <c r="D560" s="246" t="s">
        <v>2057</v>
      </c>
      <c r="E560" s="238">
        <v>2</v>
      </c>
      <c r="F560" s="238">
        <v>2</v>
      </c>
      <c r="G560" s="273">
        <v>4</v>
      </c>
      <c r="H560" s="273">
        <v>4</v>
      </c>
      <c r="I560" s="239">
        <f t="shared" si="52"/>
        <v>6</v>
      </c>
      <c r="J560" s="239">
        <f t="shared" si="53"/>
        <v>6</v>
      </c>
    </row>
    <row r="561" spans="1:10" ht="25.5">
      <c r="A561" s="78"/>
      <c r="B561" s="199"/>
      <c r="C561" s="240" t="s">
        <v>2450</v>
      </c>
      <c r="D561" s="241" t="s">
        <v>2451</v>
      </c>
      <c r="E561" s="238">
        <v>2</v>
      </c>
      <c r="F561" s="238">
        <v>2</v>
      </c>
      <c r="G561" s="238">
        <v>1</v>
      </c>
      <c r="H561" s="238">
        <v>1</v>
      </c>
      <c r="I561" s="239">
        <f t="shared" si="52"/>
        <v>3</v>
      </c>
      <c r="J561" s="239">
        <f t="shared" si="53"/>
        <v>3</v>
      </c>
    </row>
    <row r="562" spans="1:10">
      <c r="A562" s="78"/>
      <c r="B562" s="199"/>
      <c r="C562" s="240" t="s">
        <v>2252</v>
      </c>
      <c r="D562" s="241" t="s">
        <v>2253</v>
      </c>
      <c r="E562" s="238">
        <v>2</v>
      </c>
      <c r="F562" s="238">
        <v>2</v>
      </c>
      <c r="G562" s="238">
        <v>15</v>
      </c>
      <c r="H562" s="238">
        <v>15</v>
      </c>
      <c r="I562" s="239">
        <f t="shared" si="52"/>
        <v>17</v>
      </c>
      <c r="J562" s="239">
        <f t="shared" si="53"/>
        <v>17</v>
      </c>
    </row>
    <row r="563" spans="1:10" ht="25.5">
      <c r="A563" s="78"/>
      <c r="B563" s="199"/>
      <c r="C563" s="240" t="s">
        <v>2452</v>
      </c>
      <c r="D563" s="241" t="s">
        <v>2453</v>
      </c>
      <c r="E563" s="238"/>
      <c r="F563" s="238"/>
      <c r="G563" s="238"/>
      <c r="H563" s="238"/>
      <c r="I563" s="239">
        <f t="shared" si="52"/>
        <v>0</v>
      </c>
      <c r="J563" s="239">
        <f t="shared" si="53"/>
        <v>0</v>
      </c>
    </row>
    <row r="564" spans="1:10">
      <c r="A564" s="78"/>
      <c r="B564" s="199"/>
      <c r="C564" s="299" t="s">
        <v>2266</v>
      </c>
      <c r="D564" s="241" t="s">
        <v>2454</v>
      </c>
      <c r="E564" s="238">
        <v>2</v>
      </c>
      <c r="F564" s="238">
        <v>2</v>
      </c>
      <c r="G564" s="238">
        <v>16</v>
      </c>
      <c r="H564" s="238">
        <v>16</v>
      </c>
      <c r="I564" s="239">
        <f t="shared" si="52"/>
        <v>18</v>
      </c>
      <c r="J564" s="239">
        <f t="shared" si="53"/>
        <v>18</v>
      </c>
    </row>
    <row r="565" spans="1:10" ht="25.5">
      <c r="A565" s="78"/>
      <c r="B565" s="199"/>
      <c r="C565" s="233" t="s">
        <v>2116</v>
      </c>
      <c r="D565" s="241" t="s">
        <v>2150</v>
      </c>
      <c r="E565" s="238"/>
      <c r="F565" s="238"/>
      <c r="G565" s="238">
        <v>5</v>
      </c>
      <c r="H565" s="238">
        <v>5</v>
      </c>
      <c r="I565" s="239">
        <f t="shared" si="52"/>
        <v>5</v>
      </c>
      <c r="J565" s="239">
        <f t="shared" si="53"/>
        <v>5</v>
      </c>
    </row>
    <row r="566" spans="1:10" ht="25.5">
      <c r="A566" s="78"/>
      <c r="B566" s="199"/>
      <c r="C566" s="299">
        <v>340231</v>
      </c>
      <c r="D566" s="241" t="s">
        <v>2455</v>
      </c>
      <c r="E566" s="238"/>
      <c r="F566" s="238"/>
      <c r="G566" s="238"/>
      <c r="H566" s="238"/>
      <c r="I566" s="239">
        <f t="shared" si="52"/>
        <v>0</v>
      </c>
      <c r="J566" s="239">
        <f t="shared" si="53"/>
        <v>0</v>
      </c>
    </row>
    <row r="567" spans="1:10">
      <c r="A567" s="78"/>
      <c r="B567" s="199"/>
      <c r="C567" s="240" t="s">
        <v>2456</v>
      </c>
      <c r="D567" s="241" t="s">
        <v>2457</v>
      </c>
      <c r="E567" s="238">
        <v>2</v>
      </c>
      <c r="F567" s="238">
        <v>2</v>
      </c>
      <c r="G567" s="238">
        <v>1</v>
      </c>
      <c r="H567" s="238">
        <v>1</v>
      </c>
      <c r="I567" s="239">
        <f t="shared" si="52"/>
        <v>3</v>
      </c>
      <c r="J567" s="239">
        <f t="shared" si="53"/>
        <v>3</v>
      </c>
    </row>
    <row r="568" spans="1:10" ht="25.5">
      <c r="A568" s="78"/>
      <c r="B568" s="199"/>
      <c r="C568" s="240" t="s">
        <v>2120</v>
      </c>
      <c r="D568" s="241" t="s">
        <v>2458</v>
      </c>
      <c r="E568" s="238">
        <v>2</v>
      </c>
      <c r="F568" s="238">
        <v>2</v>
      </c>
      <c r="G568" s="238">
        <v>7</v>
      </c>
      <c r="H568" s="238">
        <v>7</v>
      </c>
      <c r="I568" s="239">
        <f t="shared" si="52"/>
        <v>9</v>
      </c>
      <c r="J568" s="239">
        <f t="shared" si="53"/>
        <v>9</v>
      </c>
    </row>
    <row r="569" spans="1:10" ht="25.5">
      <c r="A569" s="78"/>
      <c r="B569" s="199"/>
      <c r="C569" s="240" t="s">
        <v>2459</v>
      </c>
      <c r="D569" s="241" t="s">
        <v>2460</v>
      </c>
      <c r="E569" s="238">
        <v>2</v>
      </c>
      <c r="F569" s="238">
        <v>2</v>
      </c>
      <c r="G569" s="238">
        <v>1</v>
      </c>
      <c r="H569" s="238">
        <v>1</v>
      </c>
      <c r="I569" s="239">
        <f t="shared" ref="I569:I600" si="54">E569+G569</f>
        <v>3</v>
      </c>
      <c r="J569" s="239">
        <f t="shared" ref="J569:J600" si="55">F569+H569</f>
        <v>3</v>
      </c>
    </row>
    <row r="570" spans="1:10">
      <c r="A570" s="78"/>
      <c r="B570" s="199"/>
      <c r="C570" s="240" t="s">
        <v>2122</v>
      </c>
      <c r="D570" s="241" t="s">
        <v>2123</v>
      </c>
      <c r="E570" s="238"/>
      <c r="F570" s="238"/>
      <c r="G570" s="238">
        <v>10</v>
      </c>
      <c r="H570" s="238">
        <v>10</v>
      </c>
      <c r="I570" s="239">
        <f t="shared" si="54"/>
        <v>10</v>
      </c>
      <c r="J570" s="239">
        <f t="shared" si="55"/>
        <v>10</v>
      </c>
    </row>
    <row r="571" spans="1:10" ht="25.5">
      <c r="A571" s="78"/>
      <c r="B571" s="199"/>
      <c r="C571" s="240" t="s">
        <v>2152</v>
      </c>
      <c r="D571" s="241" t="s">
        <v>2461</v>
      </c>
      <c r="E571" s="238"/>
      <c r="F571" s="238"/>
      <c r="G571" s="238">
        <v>4</v>
      </c>
      <c r="H571" s="238">
        <v>4</v>
      </c>
      <c r="I571" s="239">
        <f t="shared" si="54"/>
        <v>4</v>
      </c>
      <c r="J571" s="239">
        <f t="shared" si="55"/>
        <v>4</v>
      </c>
    </row>
    <row r="572" spans="1:10" ht="45">
      <c r="A572" s="78"/>
      <c r="B572" s="199"/>
      <c r="C572" s="243" t="s">
        <v>2462</v>
      </c>
      <c r="D572" s="296" t="s">
        <v>2463</v>
      </c>
      <c r="E572" s="238"/>
      <c r="F572" s="238"/>
      <c r="G572" s="273"/>
      <c r="H572" s="273"/>
      <c r="I572" s="239">
        <f t="shared" si="54"/>
        <v>0</v>
      </c>
      <c r="J572" s="239">
        <f t="shared" si="55"/>
        <v>0</v>
      </c>
    </row>
    <row r="573" spans="1:10" ht="30">
      <c r="A573" s="78"/>
      <c r="B573" s="199"/>
      <c r="C573" s="243" t="s">
        <v>2062</v>
      </c>
      <c r="D573" s="296" t="s">
        <v>2464</v>
      </c>
      <c r="E573" s="238"/>
      <c r="F573" s="238"/>
      <c r="G573" s="273">
        <v>2</v>
      </c>
      <c r="H573" s="273">
        <v>2</v>
      </c>
      <c r="I573" s="239">
        <f t="shared" si="54"/>
        <v>2</v>
      </c>
      <c r="J573" s="239">
        <f t="shared" si="55"/>
        <v>2</v>
      </c>
    </row>
    <row r="574" spans="1:10" ht="45">
      <c r="A574" s="78"/>
      <c r="B574" s="199"/>
      <c r="C574" s="243" t="s">
        <v>2031</v>
      </c>
      <c r="D574" s="296" t="s">
        <v>2465</v>
      </c>
      <c r="E574" s="238"/>
      <c r="F574" s="238"/>
      <c r="G574" s="273"/>
      <c r="H574" s="273"/>
      <c r="I574" s="239">
        <f t="shared" si="54"/>
        <v>0</v>
      </c>
      <c r="J574" s="239">
        <f t="shared" si="55"/>
        <v>0</v>
      </c>
    </row>
    <row r="575" spans="1:10">
      <c r="A575" s="78"/>
      <c r="B575" s="199"/>
      <c r="C575" s="240" t="s">
        <v>1809</v>
      </c>
      <c r="D575" s="241" t="s">
        <v>2466</v>
      </c>
      <c r="E575" s="238"/>
      <c r="F575" s="238"/>
      <c r="G575" s="232">
        <v>31</v>
      </c>
      <c r="H575" s="232">
        <v>31</v>
      </c>
      <c r="I575" s="239">
        <f t="shared" si="54"/>
        <v>31</v>
      </c>
      <c r="J575" s="239">
        <f t="shared" si="55"/>
        <v>31</v>
      </c>
    </row>
    <row r="576" spans="1:10" ht="25.5">
      <c r="A576" s="78"/>
      <c r="B576" s="199"/>
      <c r="C576" s="240" t="s">
        <v>2270</v>
      </c>
      <c r="D576" s="241" t="s">
        <v>2467</v>
      </c>
      <c r="E576" s="238"/>
      <c r="F576" s="238"/>
      <c r="G576" s="232"/>
      <c r="H576" s="232"/>
      <c r="I576" s="239">
        <f t="shared" si="54"/>
        <v>0</v>
      </c>
      <c r="J576" s="239">
        <f t="shared" si="55"/>
        <v>0</v>
      </c>
    </row>
    <row r="577" spans="1:10" ht="25.5">
      <c r="A577" s="78"/>
      <c r="B577" s="199"/>
      <c r="C577" s="240" t="s">
        <v>2468</v>
      </c>
      <c r="D577" s="241" t="s">
        <v>2469</v>
      </c>
      <c r="E577" s="238"/>
      <c r="F577" s="238"/>
      <c r="G577" s="232"/>
      <c r="H577" s="232"/>
      <c r="I577" s="239">
        <f t="shared" si="54"/>
        <v>0</v>
      </c>
      <c r="J577" s="239">
        <f t="shared" si="55"/>
        <v>0</v>
      </c>
    </row>
    <row r="578" spans="1:10" ht="25.5">
      <c r="A578" s="78"/>
      <c r="B578" s="199"/>
      <c r="C578" s="240" t="s">
        <v>2249</v>
      </c>
      <c r="D578" s="241" t="s">
        <v>2250</v>
      </c>
      <c r="E578" s="238"/>
      <c r="F578" s="238"/>
      <c r="G578" s="232">
        <v>1</v>
      </c>
      <c r="H578" s="232">
        <v>1</v>
      </c>
      <c r="I578" s="239">
        <f t="shared" si="54"/>
        <v>1</v>
      </c>
      <c r="J578" s="239">
        <f t="shared" si="55"/>
        <v>1</v>
      </c>
    </row>
    <row r="579" spans="1:10">
      <c r="A579" s="78"/>
      <c r="B579" s="199"/>
      <c r="C579" s="240" t="s">
        <v>2470</v>
      </c>
      <c r="D579" s="241" t="s">
        <v>2471</v>
      </c>
      <c r="E579" s="238"/>
      <c r="F579" s="238"/>
      <c r="G579" s="232">
        <v>9</v>
      </c>
      <c r="H579" s="232">
        <v>9</v>
      </c>
      <c r="I579" s="239">
        <f t="shared" si="54"/>
        <v>9</v>
      </c>
      <c r="J579" s="239">
        <f t="shared" si="55"/>
        <v>9</v>
      </c>
    </row>
    <row r="580" spans="1:10">
      <c r="A580" s="78"/>
      <c r="B580" s="199"/>
      <c r="C580" s="240" t="s">
        <v>2472</v>
      </c>
      <c r="D580" s="241" t="s">
        <v>2473</v>
      </c>
      <c r="E580" s="238"/>
      <c r="F580" s="238"/>
      <c r="G580" s="232"/>
      <c r="H580" s="232"/>
      <c r="I580" s="239">
        <f t="shared" si="54"/>
        <v>0</v>
      </c>
      <c r="J580" s="239">
        <f t="shared" si="55"/>
        <v>0</v>
      </c>
    </row>
    <row r="581" spans="1:10" ht="25.5">
      <c r="A581" s="78"/>
      <c r="B581" s="199"/>
      <c r="C581" s="240" t="s">
        <v>2277</v>
      </c>
      <c r="D581" s="241" t="s">
        <v>2278</v>
      </c>
      <c r="E581" s="238"/>
      <c r="F581" s="238"/>
      <c r="G581" s="232"/>
      <c r="H581" s="232"/>
      <c r="I581" s="239">
        <f t="shared" si="54"/>
        <v>0</v>
      </c>
      <c r="J581" s="239">
        <f t="shared" si="55"/>
        <v>0</v>
      </c>
    </row>
    <row r="582" spans="1:10">
      <c r="A582" s="78"/>
      <c r="B582" s="199"/>
      <c r="C582" s="240" t="s">
        <v>2075</v>
      </c>
      <c r="D582" s="241" t="s">
        <v>2474</v>
      </c>
      <c r="E582" s="238"/>
      <c r="F582" s="238"/>
      <c r="G582" s="232"/>
      <c r="H582" s="232"/>
      <c r="I582" s="239">
        <f t="shared" si="54"/>
        <v>0</v>
      </c>
      <c r="J582" s="239">
        <f t="shared" si="55"/>
        <v>0</v>
      </c>
    </row>
    <row r="583" spans="1:10">
      <c r="A583" s="78"/>
      <c r="B583" s="199"/>
      <c r="C583" s="240" t="s">
        <v>2475</v>
      </c>
      <c r="D583" s="241" t="s">
        <v>2476</v>
      </c>
      <c r="E583" s="238">
        <v>98</v>
      </c>
      <c r="F583" s="238">
        <v>98</v>
      </c>
      <c r="G583" s="232">
        <v>15</v>
      </c>
      <c r="H583" s="232">
        <v>15</v>
      </c>
      <c r="I583" s="239">
        <f t="shared" si="54"/>
        <v>113</v>
      </c>
      <c r="J583" s="239">
        <f t="shared" si="55"/>
        <v>113</v>
      </c>
    </row>
    <row r="584" spans="1:10" ht="25.5">
      <c r="A584" s="78"/>
      <c r="B584" s="199"/>
      <c r="C584" s="274" t="s">
        <v>2477</v>
      </c>
      <c r="D584" s="284" t="s">
        <v>2478</v>
      </c>
      <c r="E584" s="276">
        <v>118</v>
      </c>
      <c r="F584" s="276">
        <v>118</v>
      </c>
      <c r="G584" s="273">
        <v>16</v>
      </c>
      <c r="H584" s="273">
        <v>16</v>
      </c>
      <c r="I584" s="239">
        <f t="shared" si="54"/>
        <v>134</v>
      </c>
      <c r="J584" s="239">
        <f t="shared" si="55"/>
        <v>134</v>
      </c>
    </row>
    <row r="585" spans="1:10" ht="15">
      <c r="A585" s="78"/>
      <c r="B585" s="199"/>
      <c r="C585" s="274" t="s">
        <v>2479</v>
      </c>
      <c r="D585" s="284" t="s">
        <v>2480</v>
      </c>
      <c r="E585" s="276"/>
      <c r="F585" s="276"/>
      <c r="G585" s="273"/>
      <c r="H585" s="273"/>
      <c r="I585" s="239">
        <f t="shared" si="54"/>
        <v>0</v>
      </c>
      <c r="J585" s="239">
        <f t="shared" si="55"/>
        <v>0</v>
      </c>
    </row>
    <row r="586" spans="1:10" ht="15">
      <c r="A586" s="78"/>
      <c r="B586" s="199"/>
      <c r="C586" s="274" t="s">
        <v>2254</v>
      </c>
      <c r="D586" s="284" t="s">
        <v>2255</v>
      </c>
      <c r="E586" s="276"/>
      <c r="F586" s="276"/>
      <c r="G586" s="273"/>
      <c r="H586" s="273"/>
      <c r="I586" s="239">
        <f t="shared" si="54"/>
        <v>0</v>
      </c>
      <c r="J586" s="239">
        <f t="shared" si="55"/>
        <v>0</v>
      </c>
    </row>
    <row r="587" spans="1:10" ht="25.5">
      <c r="A587" s="78"/>
      <c r="B587" s="199"/>
      <c r="C587" s="274" t="s">
        <v>2481</v>
      </c>
      <c r="D587" s="284" t="s">
        <v>2482</v>
      </c>
      <c r="E587" s="276"/>
      <c r="F587" s="276"/>
      <c r="G587" s="273">
        <v>5</v>
      </c>
      <c r="H587" s="273">
        <v>5</v>
      </c>
      <c r="I587" s="239">
        <f t="shared" si="54"/>
        <v>5</v>
      </c>
      <c r="J587" s="239">
        <f t="shared" si="55"/>
        <v>5</v>
      </c>
    </row>
    <row r="588" spans="1:10" ht="25.5">
      <c r="A588" s="78"/>
      <c r="B588" s="199"/>
      <c r="C588" s="274" t="s">
        <v>2483</v>
      </c>
      <c r="D588" s="284" t="s">
        <v>2484</v>
      </c>
      <c r="E588" s="276"/>
      <c r="F588" s="276"/>
      <c r="G588" s="273"/>
      <c r="H588" s="273"/>
      <c r="I588" s="239">
        <f t="shared" si="54"/>
        <v>0</v>
      </c>
      <c r="J588" s="239">
        <f t="shared" si="55"/>
        <v>0</v>
      </c>
    </row>
    <row r="589" spans="1:10" ht="25.5">
      <c r="A589" s="78"/>
      <c r="B589" s="199"/>
      <c r="C589" s="274" t="s">
        <v>2234</v>
      </c>
      <c r="D589" s="284" t="s">
        <v>2485</v>
      </c>
      <c r="E589" s="276"/>
      <c r="F589" s="276"/>
      <c r="G589" s="273"/>
      <c r="H589" s="273"/>
      <c r="I589" s="239">
        <f t="shared" si="54"/>
        <v>0</v>
      </c>
      <c r="J589" s="239">
        <f t="shared" si="55"/>
        <v>0</v>
      </c>
    </row>
    <row r="590" spans="1:10" ht="15">
      <c r="A590" s="78"/>
      <c r="B590" s="199"/>
      <c r="C590" s="274" t="s">
        <v>2124</v>
      </c>
      <c r="D590" s="262" t="s">
        <v>2125</v>
      </c>
      <c r="E590" s="276"/>
      <c r="F590" s="276"/>
      <c r="G590" s="273">
        <v>2</v>
      </c>
      <c r="H590" s="273">
        <v>2</v>
      </c>
      <c r="I590" s="239">
        <f t="shared" si="54"/>
        <v>2</v>
      </c>
      <c r="J590" s="239">
        <f t="shared" si="55"/>
        <v>2</v>
      </c>
    </row>
    <row r="591" spans="1:10" ht="25.5">
      <c r="A591" s="78"/>
      <c r="B591" s="199"/>
      <c r="C591" s="274" t="s">
        <v>2486</v>
      </c>
      <c r="D591" s="262" t="s">
        <v>2487</v>
      </c>
      <c r="E591" s="276"/>
      <c r="F591" s="276"/>
      <c r="G591" s="273">
        <v>280</v>
      </c>
      <c r="H591" s="273">
        <v>280</v>
      </c>
      <c r="I591" s="239">
        <f t="shared" si="54"/>
        <v>280</v>
      </c>
      <c r="J591" s="239">
        <f t="shared" si="55"/>
        <v>280</v>
      </c>
    </row>
    <row r="592" spans="1:10" ht="25.5">
      <c r="A592" s="78"/>
      <c r="B592" s="199"/>
      <c r="C592" s="274" t="s">
        <v>2260</v>
      </c>
      <c r="D592" s="262" t="s">
        <v>2261</v>
      </c>
      <c r="E592" s="276"/>
      <c r="F592" s="276"/>
      <c r="G592" s="273">
        <v>4</v>
      </c>
      <c r="H592" s="273">
        <v>4</v>
      </c>
      <c r="I592" s="239">
        <f t="shared" si="54"/>
        <v>4</v>
      </c>
      <c r="J592" s="239">
        <f t="shared" si="55"/>
        <v>4</v>
      </c>
    </row>
    <row r="593" spans="1:10" ht="15">
      <c r="A593" s="78"/>
      <c r="B593" s="199"/>
      <c r="C593" s="274" t="s">
        <v>2488</v>
      </c>
      <c r="D593" s="262" t="s">
        <v>2489</v>
      </c>
      <c r="E593" s="276"/>
      <c r="F593" s="276"/>
      <c r="G593" s="273"/>
      <c r="H593" s="273"/>
      <c r="I593" s="239">
        <f t="shared" si="54"/>
        <v>0</v>
      </c>
      <c r="J593" s="239">
        <f t="shared" si="55"/>
        <v>0</v>
      </c>
    </row>
    <row r="594" spans="1:10" ht="15">
      <c r="A594" s="78"/>
      <c r="B594" s="199"/>
      <c r="C594" s="274" t="s">
        <v>2134</v>
      </c>
      <c r="D594" s="262" t="s">
        <v>2490</v>
      </c>
      <c r="E594" s="276"/>
      <c r="F594" s="276"/>
      <c r="G594" s="273">
        <v>1</v>
      </c>
      <c r="H594" s="273">
        <v>1</v>
      </c>
      <c r="I594" s="239">
        <f t="shared" si="54"/>
        <v>1</v>
      </c>
      <c r="J594" s="239">
        <f t="shared" si="55"/>
        <v>1</v>
      </c>
    </row>
    <row r="595" spans="1:10" ht="25.5">
      <c r="A595" s="78"/>
      <c r="B595" s="199"/>
      <c r="C595" s="274" t="s">
        <v>2268</v>
      </c>
      <c r="D595" s="262" t="s">
        <v>2491</v>
      </c>
      <c r="E595" s="276"/>
      <c r="F595" s="276"/>
      <c r="G595" s="273"/>
      <c r="H595" s="273"/>
      <c r="I595" s="239">
        <f t="shared" si="54"/>
        <v>0</v>
      </c>
      <c r="J595" s="239">
        <f t="shared" si="55"/>
        <v>0</v>
      </c>
    </row>
    <row r="596" spans="1:10" ht="15">
      <c r="A596" s="78"/>
      <c r="B596" s="199"/>
      <c r="C596" s="274" t="s">
        <v>2124</v>
      </c>
      <c r="D596" s="262" t="s">
        <v>2125</v>
      </c>
      <c r="E596" s="276"/>
      <c r="F596" s="276"/>
      <c r="G596" s="273"/>
      <c r="H596" s="273"/>
      <c r="I596" s="239">
        <f t="shared" si="54"/>
        <v>0</v>
      </c>
      <c r="J596" s="239">
        <f t="shared" si="55"/>
        <v>0</v>
      </c>
    </row>
    <row r="597" spans="1:10" ht="25.5">
      <c r="A597" s="78"/>
      <c r="B597" s="199"/>
      <c r="C597" s="274" t="s">
        <v>2486</v>
      </c>
      <c r="D597" s="262" t="s">
        <v>2487</v>
      </c>
      <c r="E597" s="276"/>
      <c r="F597" s="276"/>
      <c r="G597" s="273"/>
      <c r="H597" s="273"/>
      <c r="I597" s="239">
        <f t="shared" si="54"/>
        <v>0</v>
      </c>
      <c r="J597" s="239">
        <f t="shared" si="55"/>
        <v>0</v>
      </c>
    </row>
    <row r="598" spans="1:10" ht="25.5">
      <c r="A598" s="78"/>
      <c r="B598" s="199"/>
      <c r="C598" s="274" t="s">
        <v>2492</v>
      </c>
      <c r="D598" s="262" t="s">
        <v>2493</v>
      </c>
      <c r="E598" s="276"/>
      <c r="F598" s="276"/>
      <c r="G598" s="273">
        <v>2</v>
      </c>
      <c r="H598" s="273">
        <v>2</v>
      </c>
      <c r="I598" s="239">
        <f t="shared" si="54"/>
        <v>2</v>
      </c>
      <c r="J598" s="239">
        <f t="shared" si="55"/>
        <v>2</v>
      </c>
    </row>
    <row r="599" spans="1:10" ht="25.5">
      <c r="A599" s="78"/>
      <c r="B599" s="199"/>
      <c r="C599" s="274" t="s">
        <v>2494</v>
      </c>
      <c r="D599" s="284" t="s">
        <v>2495</v>
      </c>
      <c r="E599" s="276"/>
      <c r="F599" s="276"/>
      <c r="G599" s="273"/>
      <c r="H599" s="273"/>
      <c r="I599" s="239">
        <f t="shared" si="54"/>
        <v>0</v>
      </c>
      <c r="J599" s="239">
        <f t="shared" si="55"/>
        <v>0</v>
      </c>
    </row>
    <row r="600" spans="1:10" ht="25.5">
      <c r="A600" s="78"/>
      <c r="B600" s="199"/>
      <c r="C600" s="274" t="s">
        <v>2496</v>
      </c>
      <c r="D600" s="284" t="s">
        <v>2497</v>
      </c>
      <c r="E600" s="276"/>
      <c r="F600" s="276"/>
      <c r="G600" s="273"/>
      <c r="H600" s="273"/>
      <c r="I600" s="239">
        <f t="shared" si="54"/>
        <v>0</v>
      </c>
      <c r="J600" s="239">
        <f t="shared" si="55"/>
        <v>0</v>
      </c>
    </row>
    <row r="601" spans="1:10" ht="15">
      <c r="A601" s="78"/>
      <c r="B601" s="199"/>
      <c r="C601" s="274">
        <v>600307</v>
      </c>
      <c r="D601" s="284" t="s">
        <v>2325</v>
      </c>
      <c r="E601" s="276">
        <v>1</v>
      </c>
      <c r="F601" s="276">
        <v>1</v>
      </c>
      <c r="G601" s="273"/>
      <c r="H601" s="273"/>
      <c r="I601" s="239">
        <f t="shared" ref="I601:I611" si="56">E601+G601</f>
        <v>1</v>
      </c>
      <c r="J601" s="239">
        <f t="shared" ref="J601:J611" si="57">F601+H601</f>
        <v>1</v>
      </c>
    </row>
    <row r="602" spans="1:10" ht="25.5">
      <c r="A602" s="78"/>
      <c r="B602" s="199"/>
      <c r="C602" s="274" t="s">
        <v>1824</v>
      </c>
      <c r="D602" s="284" t="s">
        <v>2498</v>
      </c>
      <c r="E602" s="276"/>
      <c r="F602" s="276"/>
      <c r="G602" s="273">
        <v>3</v>
      </c>
      <c r="H602" s="273">
        <v>3</v>
      </c>
      <c r="I602" s="239">
        <f t="shared" si="56"/>
        <v>3</v>
      </c>
      <c r="J602" s="239">
        <f t="shared" si="57"/>
        <v>3</v>
      </c>
    </row>
    <row r="603" spans="1:10" ht="25.5">
      <c r="A603" s="78"/>
      <c r="B603" s="199"/>
      <c r="C603" s="274" t="s">
        <v>2148</v>
      </c>
      <c r="D603" s="284" t="s">
        <v>2149</v>
      </c>
      <c r="E603" s="276"/>
      <c r="F603" s="276"/>
      <c r="G603" s="273">
        <v>1</v>
      </c>
      <c r="H603" s="273">
        <v>1</v>
      </c>
      <c r="I603" s="239">
        <f t="shared" si="56"/>
        <v>1</v>
      </c>
      <c r="J603" s="239">
        <f t="shared" si="57"/>
        <v>1</v>
      </c>
    </row>
    <row r="604" spans="1:10" ht="25.5">
      <c r="A604" s="78"/>
      <c r="B604" s="199"/>
      <c r="C604" s="274">
        <v>140002</v>
      </c>
      <c r="D604" s="284" t="s">
        <v>2499</v>
      </c>
      <c r="E604" s="276">
        <v>1</v>
      </c>
      <c r="F604" s="276">
        <v>1</v>
      </c>
      <c r="G604" s="273"/>
      <c r="H604" s="273"/>
      <c r="I604" s="239">
        <f t="shared" si="56"/>
        <v>1</v>
      </c>
      <c r="J604" s="239">
        <f t="shared" si="57"/>
        <v>1</v>
      </c>
    </row>
    <row r="605" spans="1:10" ht="15">
      <c r="A605" s="78"/>
      <c r="B605" s="199"/>
      <c r="C605" s="274" t="s">
        <v>2500</v>
      </c>
      <c r="D605" s="284" t="s">
        <v>2501</v>
      </c>
      <c r="E605" s="276"/>
      <c r="F605" s="276"/>
      <c r="G605" s="273">
        <v>2</v>
      </c>
      <c r="H605" s="273">
        <v>2</v>
      </c>
      <c r="I605" s="239">
        <f t="shared" si="56"/>
        <v>2</v>
      </c>
      <c r="J605" s="239">
        <f t="shared" si="57"/>
        <v>2</v>
      </c>
    </row>
    <row r="606" spans="1:10" ht="15">
      <c r="A606" s="78"/>
      <c r="B606" s="199"/>
      <c r="C606" s="274" t="s">
        <v>2275</v>
      </c>
      <c r="D606" s="284" t="s">
        <v>2276</v>
      </c>
      <c r="E606" s="276"/>
      <c r="F606" s="276"/>
      <c r="G606" s="273">
        <v>3</v>
      </c>
      <c r="H606" s="273">
        <v>3</v>
      </c>
      <c r="I606" s="239">
        <f t="shared" si="56"/>
        <v>3</v>
      </c>
      <c r="J606" s="239">
        <f t="shared" si="57"/>
        <v>3</v>
      </c>
    </row>
    <row r="607" spans="1:10" ht="15">
      <c r="A607" s="78"/>
      <c r="B607" s="199"/>
      <c r="C607" s="274" t="s">
        <v>2502</v>
      </c>
      <c r="D607" s="284" t="s">
        <v>2503</v>
      </c>
      <c r="E607" s="276"/>
      <c r="F607" s="276"/>
      <c r="G607" s="273">
        <v>3</v>
      </c>
      <c r="H607" s="273">
        <v>3</v>
      </c>
      <c r="I607" s="239">
        <f t="shared" si="56"/>
        <v>3</v>
      </c>
      <c r="J607" s="239">
        <f t="shared" si="57"/>
        <v>3</v>
      </c>
    </row>
    <row r="608" spans="1:10" ht="38.25">
      <c r="A608" s="78"/>
      <c r="B608" s="199"/>
      <c r="C608" s="274" t="s">
        <v>2504</v>
      </c>
      <c r="D608" s="284" t="s">
        <v>2505</v>
      </c>
      <c r="E608" s="276"/>
      <c r="F608" s="276"/>
      <c r="G608" s="273">
        <v>2</v>
      </c>
      <c r="H608" s="273">
        <v>2</v>
      </c>
      <c r="I608" s="239">
        <f t="shared" si="56"/>
        <v>2</v>
      </c>
      <c r="J608" s="239">
        <f t="shared" si="57"/>
        <v>2</v>
      </c>
    </row>
    <row r="609" spans="1:10" ht="15">
      <c r="A609" s="78"/>
      <c r="B609" s="199"/>
      <c r="C609" s="274" t="s">
        <v>2132</v>
      </c>
      <c r="D609" s="284" t="s">
        <v>2133</v>
      </c>
      <c r="E609" s="276"/>
      <c r="F609" s="276"/>
      <c r="G609" s="273">
        <v>1</v>
      </c>
      <c r="H609" s="273">
        <v>1</v>
      </c>
      <c r="I609" s="239">
        <f t="shared" si="56"/>
        <v>1</v>
      </c>
      <c r="J609" s="239">
        <f t="shared" si="57"/>
        <v>1</v>
      </c>
    </row>
    <row r="610" spans="1:10" ht="25.5">
      <c r="A610" s="78"/>
      <c r="B610" s="199"/>
      <c r="C610" s="274" t="s">
        <v>2199</v>
      </c>
      <c r="D610" s="284" t="s">
        <v>2506</v>
      </c>
      <c r="E610" s="276"/>
      <c r="F610" s="276"/>
      <c r="G610" s="273">
        <v>1</v>
      </c>
      <c r="H610" s="273">
        <v>1</v>
      </c>
      <c r="I610" s="239">
        <f t="shared" si="56"/>
        <v>1</v>
      </c>
      <c r="J610" s="239">
        <f t="shared" si="57"/>
        <v>1</v>
      </c>
    </row>
    <row r="611" spans="1:10" ht="15">
      <c r="A611" s="78"/>
      <c r="B611" s="199"/>
      <c r="C611" s="274" t="s">
        <v>2507</v>
      </c>
      <c r="D611" s="284" t="s">
        <v>2508</v>
      </c>
      <c r="E611" s="276">
        <v>1</v>
      </c>
      <c r="F611" s="276">
        <v>1</v>
      </c>
      <c r="G611" s="273"/>
      <c r="H611" s="273"/>
      <c r="I611" s="239">
        <f t="shared" si="56"/>
        <v>1</v>
      </c>
      <c r="J611" s="239">
        <f t="shared" si="57"/>
        <v>1</v>
      </c>
    </row>
    <row r="614" spans="1:10" ht="26.25" thickBot="1">
      <c r="A614" s="806" t="s">
        <v>5723</v>
      </c>
      <c r="B614" s="229" t="s">
        <v>1710</v>
      </c>
      <c r="C614" s="230"/>
      <c r="D614" s="229"/>
      <c r="E614" s="229"/>
      <c r="F614" s="229"/>
      <c r="G614" s="229"/>
      <c r="H614" s="229"/>
      <c r="I614" s="229"/>
      <c r="J614" s="229"/>
    </row>
    <row r="615" spans="1:10" ht="23.25" customHeight="1" thickBot="1">
      <c r="A615" s="78"/>
      <c r="B615" s="194" t="s">
        <v>200</v>
      </c>
      <c r="C615" s="196"/>
      <c r="D615" s="78"/>
      <c r="E615" s="1243">
        <f t="shared" ref="E615:J615" si="58">SUM(E616:E617)</f>
        <v>3796</v>
      </c>
      <c r="F615" s="1243">
        <f t="shared" si="58"/>
        <v>3796</v>
      </c>
      <c r="G615" s="1243">
        <f t="shared" si="58"/>
        <v>0</v>
      </c>
      <c r="H615" s="1243">
        <f t="shared" si="58"/>
        <v>0</v>
      </c>
      <c r="I615" s="1243">
        <f t="shared" si="58"/>
        <v>3796</v>
      </c>
      <c r="J615" s="1244">
        <f t="shared" si="58"/>
        <v>3796</v>
      </c>
    </row>
    <row r="616" spans="1:10" ht="13.5" thickTop="1">
      <c r="C616" s="233" t="s">
        <v>1790</v>
      </c>
      <c r="D616" s="255" t="s">
        <v>1791</v>
      </c>
      <c r="E616" s="252">
        <v>673</v>
      </c>
      <c r="F616" s="252">
        <v>673</v>
      </c>
      <c r="G616" s="300"/>
      <c r="H616" s="300"/>
      <c r="I616" s="235">
        <f>E616+G616</f>
        <v>673</v>
      </c>
      <c r="J616" s="235">
        <f>F616+H616</f>
        <v>673</v>
      </c>
    </row>
    <row r="617" spans="1:10">
      <c r="C617" s="233" t="s">
        <v>1792</v>
      </c>
      <c r="D617" s="234" t="s">
        <v>1793</v>
      </c>
      <c r="E617" s="242">
        <v>3123</v>
      </c>
      <c r="F617" s="242">
        <v>3123</v>
      </c>
      <c r="G617" s="238"/>
      <c r="H617" s="238"/>
      <c r="I617" s="239">
        <f>E617+G617</f>
        <v>3123</v>
      </c>
      <c r="J617" s="239">
        <f>F617+H617</f>
        <v>3123</v>
      </c>
    </row>
    <row r="618" spans="1:10">
      <c r="C618" s="188"/>
      <c r="D618" s="81"/>
      <c r="E618" s="160"/>
      <c r="F618" s="160"/>
      <c r="G618" s="160"/>
      <c r="H618" s="160"/>
      <c r="I618" s="160">
        <f t="shared" ref="I618:J621" si="59">SUM(E618,G618)</f>
        <v>0</v>
      </c>
      <c r="J618" s="160">
        <f t="shared" si="59"/>
        <v>0</v>
      </c>
    </row>
    <row r="619" spans="1:10">
      <c r="C619" s="188"/>
      <c r="D619" s="81"/>
      <c r="E619" s="160"/>
      <c r="F619" s="160"/>
      <c r="G619" s="160"/>
      <c r="H619" s="160"/>
      <c r="I619" s="160">
        <f t="shared" si="59"/>
        <v>0</v>
      </c>
      <c r="J619" s="160">
        <f t="shared" si="59"/>
        <v>0</v>
      </c>
    </row>
    <row r="620" spans="1:10">
      <c r="C620" s="188"/>
      <c r="D620" s="81"/>
      <c r="E620" s="160"/>
      <c r="F620" s="160"/>
      <c r="G620" s="160"/>
      <c r="H620" s="160"/>
      <c r="I620" s="160">
        <f t="shared" si="59"/>
        <v>0</v>
      </c>
      <c r="J620" s="160">
        <f t="shared" si="59"/>
        <v>0</v>
      </c>
    </row>
    <row r="621" spans="1:10">
      <c r="A621" s="159"/>
      <c r="B621" s="159"/>
      <c r="C621" s="188"/>
      <c r="D621" s="81"/>
      <c r="E621" s="160"/>
      <c r="F621" s="160"/>
      <c r="G621" s="160"/>
      <c r="H621" s="160"/>
      <c r="I621" s="160">
        <f t="shared" si="59"/>
        <v>0</v>
      </c>
      <c r="J621" s="160">
        <f t="shared" si="59"/>
        <v>0</v>
      </c>
    </row>
    <row r="623" spans="1:10" ht="15" thickBot="1">
      <c r="A623" s="78"/>
      <c r="B623" s="229" t="s">
        <v>1709</v>
      </c>
      <c r="C623" s="230"/>
      <c r="D623" s="229"/>
      <c r="E623" s="229"/>
      <c r="F623" s="229"/>
      <c r="G623" s="229"/>
      <c r="H623" s="229"/>
      <c r="I623" s="229"/>
      <c r="J623" s="229"/>
    </row>
    <row r="624" spans="1:10" ht="26.25" customHeight="1" thickBot="1">
      <c r="A624" s="78"/>
      <c r="B624" s="194" t="s">
        <v>199</v>
      </c>
      <c r="C624" s="195"/>
      <c r="D624" s="78"/>
      <c r="E624" s="1306">
        <f>SUM(E625,E626)</f>
        <v>349</v>
      </c>
      <c r="F624" s="1306">
        <f t="shared" ref="F624:J624" si="60">SUM(F625,F626)</f>
        <v>349</v>
      </c>
      <c r="G624" s="1306">
        <f t="shared" si="60"/>
        <v>6657</v>
      </c>
      <c r="H624" s="1306">
        <f t="shared" si="60"/>
        <v>6657</v>
      </c>
      <c r="I624" s="1306">
        <f t="shared" si="60"/>
        <v>7006</v>
      </c>
      <c r="J624" s="1307">
        <f t="shared" si="60"/>
        <v>7006</v>
      </c>
    </row>
    <row r="625" spans="1:10" ht="15.75" thickBot="1">
      <c r="A625" s="78"/>
      <c r="B625" s="194" t="s">
        <v>197</v>
      </c>
      <c r="C625" s="195"/>
      <c r="D625" s="78"/>
      <c r="E625" s="1222">
        <v>0</v>
      </c>
      <c r="F625" s="1222">
        <v>0</v>
      </c>
      <c r="G625" s="1222">
        <v>0</v>
      </c>
      <c r="H625" s="1222">
        <v>0</v>
      </c>
      <c r="I625" s="1222">
        <v>0</v>
      </c>
      <c r="J625" s="1221">
        <v>0</v>
      </c>
    </row>
    <row r="626" spans="1:10" ht="15" thickBot="1">
      <c r="A626" s="78"/>
      <c r="B626" s="199" t="s">
        <v>1708</v>
      </c>
      <c r="C626" s="197"/>
      <c r="D626" s="78"/>
      <c r="E626" s="1247">
        <f>SUM(E628:E641)</f>
        <v>349</v>
      </c>
      <c r="F626" s="1247">
        <f>SUM(F627:F641)</f>
        <v>349</v>
      </c>
      <c r="G626" s="1247">
        <f>SUM(G627:G641)</f>
        <v>6657</v>
      </c>
      <c r="H626" s="1247">
        <f>SUM(H627:H641)</f>
        <v>6657</v>
      </c>
      <c r="I626" s="1247">
        <f>SUM(I627:I641)</f>
        <v>7006</v>
      </c>
      <c r="J626" s="1305">
        <f>SUM(J627:J641)</f>
        <v>7006</v>
      </c>
    </row>
    <row r="627" spans="1:10" ht="25.5">
      <c r="A627" s="78"/>
      <c r="B627" s="199"/>
      <c r="C627" s="253" t="s">
        <v>2024</v>
      </c>
      <c r="D627" s="234" t="s">
        <v>2213</v>
      </c>
      <c r="E627" s="300"/>
      <c r="F627" s="300"/>
      <c r="G627" s="300">
        <v>1156</v>
      </c>
      <c r="H627" s="300">
        <v>1156</v>
      </c>
      <c r="I627" s="235">
        <f t="shared" ref="I627:I641" si="61">E627+G627</f>
        <v>1156</v>
      </c>
      <c r="J627" s="235">
        <f t="shared" ref="J627:J641" si="62">F627+H627</f>
        <v>1156</v>
      </c>
    </row>
    <row r="628" spans="1:10" ht="25.5">
      <c r="A628" s="78"/>
      <c r="B628" s="199"/>
      <c r="C628" s="253" t="s">
        <v>2186</v>
      </c>
      <c r="D628" s="234" t="s">
        <v>2215</v>
      </c>
      <c r="E628" s="242"/>
      <c r="F628" s="242"/>
      <c r="G628" s="238">
        <v>1</v>
      </c>
      <c r="H628" s="238">
        <v>1</v>
      </c>
      <c r="I628" s="239">
        <f t="shared" si="61"/>
        <v>1</v>
      </c>
      <c r="J628" s="239">
        <f t="shared" si="62"/>
        <v>1</v>
      </c>
    </row>
    <row r="629" spans="1:10" ht="38.25">
      <c r="A629" s="78"/>
      <c r="B629" s="199"/>
      <c r="C629" s="253" t="s">
        <v>2031</v>
      </c>
      <c r="D629" s="234" t="s">
        <v>2427</v>
      </c>
      <c r="E629" s="242"/>
      <c r="F629" s="242"/>
      <c r="G629" s="238">
        <v>1</v>
      </c>
      <c r="H629" s="238">
        <v>1</v>
      </c>
      <c r="I629" s="239">
        <f t="shared" si="61"/>
        <v>1</v>
      </c>
      <c r="J629" s="239">
        <f t="shared" si="62"/>
        <v>1</v>
      </c>
    </row>
    <row r="630" spans="1:10" ht="25.5">
      <c r="A630" s="78"/>
      <c r="B630" s="199"/>
      <c r="C630" s="253" t="s">
        <v>2486</v>
      </c>
      <c r="D630" s="234" t="s">
        <v>2509</v>
      </c>
      <c r="E630" s="242"/>
      <c r="F630" s="242"/>
      <c r="G630" s="238">
        <v>920</v>
      </c>
      <c r="H630" s="238">
        <v>920</v>
      </c>
      <c r="I630" s="239">
        <f t="shared" si="61"/>
        <v>920</v>
      </c>
      <c r="J630" s="239">
        <f t="shared" si="62"/>
        <v>920</v>
      </c>
    </row>
    <row r="631" spans="1:10" ht="25.5">
      <c r="A631" s="78"/>
      <c r="B631" s="199"/>
      <c r="C631" s="253" t="s">
        <v>2066</v>
      </c>
      <c r="D631" s="234" t="s">
        <v>2067</v>
      </c>
      <c r="E631" s="242">
        <v>8</v>
      </c>
      <c r="F631" s="242">
        <v>8</v>
      </c>
      <c r="G631" s="238">
        <v>907</v>
      </c>
      <c r="H631" s="238">
        <v>907</v>
      </c>
      <c r="I631" s="239">
        <f t="shared" si="61"/>
        <v>915</v>
      </c>
      <c r="J631" s="239">
        <f t="shared" si="62"/>
        <v>915</v>
      </c>
    </row>
    <row r="632" spans="1:10" ht="25.5">
      <c r="A632" s="78"/>
      <c r="B632" s="199"/>
      <c r="C632" s="253" t="s">
        <v>2033</v>
      </c>
      <c r="D632" s="234" t="s">
        <v>2034</v>
      </c>
      <c r="E632" s="242">
        <v>19</v>
      </c>
      <c r="F632" s="242">
        <v>19</v>
      </c>
      <c r="G632" s="238">
        <v>264</v>
      </c>
      <c r="H632" s="238">
        <v>264</v>
      </c>
      <c r="I632" s="239">
        <f t="shared" si="61"/>
        <v>283</v>
      </c>
      <c r="J632" s="239">
        <f t="shared" si="62"/>
        <v>283</v>
      </c>
    </row>
    <row r="633" spans="1:10" ht="25.5">
      <c r="A633" s="78"/>
      <c r="B633" s="199"/>
      <c r="C633" s="253" t="s">
        <v>2035</v>
      </c>
      <c r="D633" s="234" t="s">
        <v>2036</v>
      </c>
      <c r="E633" s="242">
        <v>41</v>
      </c>
      <c r="F633" s="242">
        <v>41</v>
      </c>
      <c r="G633" s="238">
        <v>920</v>
      </c>
      <c r="H633" s="238">
        <v>920</v>
      </c>
      <c r="I633" s="239">
        <f t="shared" si="61"/>
        <v>961</v>
      </c>
      <c r="J633" s="239">
        <f t="shared" si="62"/>
        <v>961</v>
      </c>
    </row>
    <row r="634" spans="1:10" ht="38.25">
      <c r="A634" s="78"/>
      <c r="B634" s="199"/>
      <c r="C634" s="253" t="s">
        <v>1799</v>
      </c>
      <c r="D634" s="234" t="s">
        <v>1800</v>
      </c>
      <c r="E634" s="242">
        <v>34</v>
      </c>
      <c r="F634" s="242">
        <v>34</v>
      </c>
      <c r="G634" s="238">
        <v>758</v>
      </c>
      <c r="H634" s="238">
        <v>758</v>
      </c>
      <c r="I634" s="239">
        <f t="shared" si="61"/>
        <v>792</v>
      </c>
      <c r="J634" s="239">
        <f t="shared" si="62"/>
        <v>792</v>
      </c>
    </row>
    <row r="635" spans="1:10" ht="38.25">
      <c r="A635" s="78"/>
      <c r="B635" s="199"/>
      <c r="C635" s="292" t="s">
        <v>1806</v>
      </c>
      <c r="D635" s="234" t="s">
        <v>2510</v>
      </c>
      <c r="E635" s="242"/>
      <c r="F635" s="242"/>
      <c r="G635" s="238">
        <v>59</v>
      </c>
      <c r="H635" s="238">
        <v>59</v>
      </c>
      <c r="I635" s="239">
        <f t="shared" si="61"/>
        <v>59</v>
      </c>
      <c r="J635" s="239">
        <f t="shared" si="62"/>
        <v>59</v>
      </c>
    </row>
    <row r="636" spans="1:10" ht="25.5">
      <c r="A636" s="78"/>
      <c r="B636" s="199"/>
      <c r="C636" s="253" t="s">
        <v>2511</v>
      </c>
      <c r="D636" s="234" t="s">
        <v>2512</v>
      </c>
      <c r="E636" s="242"/>
      <c r="F636" s="242"/>
      <c r="G636" s="238">
        <v>186</v>
      </c>
      <c r="H636" s="238">
        <v>186</v>
      </c>
      <c r="I636" s="239">
        <f t="shared" si="61"/>
        <v>186</v>
      </c>
      <c r="J636" s="239">
        <f t="shared" si="62"/>
        <v>186</v>
      </c>
    </row>
    <row r="637" spans="1:10" ht="38.25">
      <c r="A637" s="78"/>
      <c r="B637" s="199"/>
      <c r="C637" s="253" t="s">
        <v>1803</v>
      </c>
      <c r="D637" s="234" t="s">
        <v>2513</v>
      </c>
      <c r="E637" s="242"/>
      <c r="F637" s="242"/>
      <c r="G637" s="238">
        <v>215</v>
      </c>
      <c r="H637" s="238">
        <v>215</v>
      </c>
      <c r="I637" s="239">
        <f t="shared" si="61"/>
        <v>215</v>
      </c>
      <c r="J637" s="239">
        <f t="shared" si="62"/>
        <v>215</v>
      </c>
    </row>
    <row r="638" spans="1:10" ht="15">
      <c r="C638" s="274">
        <v>1111</v>
      </c>
      <c r="D638" s="263" t="s">
        <v>2039</v>
      </c>
      <c r="E638" s="242">
        <v>42</v>
      </c>
      <c r="F638" s="242">
        <v>42</v>
      </c>
      <c r="G638" s="273">
        <v>920</v>
      </c>
      <c r="H638" s="273">
        <v>920</v>
      </c>
      <c r="I638" s="239">
        <f t="shared" si="61"/>
        <v>962</v>
      </c>
      <c r="J638" s="239">
        <f t="shared" si="62"/>
        <v>962</v>
      </c>
    </row>
    <row r="639" spans="1:10" ht="38.25">
      <c r="C639" s="274" t="s">
        <v>2514</v>
      </c>
      <c r="D639" s="263" t="s">
        <v>2515</v>
      </c>
      <c r="E639" s="276"/>
      <c r="F639" s="276"/>
      <c r="G639" s="273">
        <v>339</v>
      </c>
      <c r="H639" s="273">
        <v>339</v>
      </c>
      <c r="I639" s="239">
        <f t="shared" si="61"/>
        <v>339</v>
      </c>
      <c r="J639" s="239">
        <f t="shared" si="62"/>
        <v>339</v>
      </c>
    </row>
    <row r="640" spans="1:10" ht="25.5">
      <c r="C640" s="274" t="s">
        <v>2516</v>
      </c>
      <c r="D640" s="263" t="s">
        <v>2517</v>
      </c>
      <c r="E640" s="276"/>
      <c r="F640" s="276"/>
      <c r="G640" s="273">
        <v>11</v>
      </c>
      <c r="H640" s="273">
        <v>11</v>
      </c>
      <c r="I640" s="239">
        <f t="shared" si="61"/>
        <v>11</v>
      </c>
      <c r="J640" s="239">
        <f t="shared" si="62"/>
        <v>11</v>
      </c>
    </row>
    <row r="641" spans="1:10" ht="15">
      <c r="C641" s="274" t="s">
        <v>2238</v>
      </c>
      <c r="D641" s="263" t="s">
        <v>2518</v>
      </c>
      <c r="E641" s="276">
        <v>205</v>
      </c>
      <c r="F641" s="276">
        <v>205</v>
      </c>
      <c r="G641" s="273"/>
      <c r="H641" s="273"/>
      <c r="I641" s="239">
        <f t="shared" si="61"/>
        <v>205</v>
      </c>
      <c r="J641" s="239">
        <f t="shared" si="62"/>
        <v>205</v>
      </c>
    </row>
    <row r="643" spans="1:10" ht="15" thickBot="1">
      <c r="A643" s="806" t="s">
        <v>5611</v>
      </c>
      <c r="B643" s="229" t="s">
        <v>1710</v>
      </c>
      <c r="C643" s="230"/>
      <c r="D643" s="229"/>
      <c r="E643" s="229"/>
      <c r="F643" s="229"/>
      <c r="G643" s="229"/>
      <c r="H643" s="229"/>
      <c r="I643" s="229"/>
      <c r="J643" s="229"/>
    </row>
    <row r="644" spans="1:10" ht="24.75" customHeight="1" thickBot="1">
      <c r="A644" s="78"/>
      <c r="B644" s="194" t="s">
        <v>200</v>
      </c>
      <c r="C644" s="196"/>
      <c r="D644" s="78"/>
      <c r="E644" s="1243">
        <f t="shared" ref="E644:J644" si="63">SUM(E645,E646)</f>
        <v>225</v>
      </c>
      <c r="F644" s="1243">
        <f t="shared" si="63"/>
        <v>353</v>
      </c>
      <c r="G644" s="1243">
        <f t="shared" si="63"/>
        <v>136</v>
      </c>
      <c r="H644" s="1243">
        <f t="shared" si="63"/>
        <v>136</v>
      </c>
      <c r="I644" s="1243">
        <f t="shared" si="63"/>
        <v>361</v>
      </c>
      <c r="J644" s="1244">
        <f t="shared" si="63"/>
        <v>489</v>
      </c>
    </row>
    <row r="645" spans="1:10">
      <c r="C645" s="233" t="s">
        <v>1790</v>
      </c>
      <c r="D645" s="234" t="s">
        <v>1791</v>
      </c>
      <c r="E645" s="1280">
        <v>172</v>
      </c>
      <c r="F645" s="1280">
        <v>300</v>
      </c>
      <c r="G645" s="1284">
        <v>127</v>
      </c>
      <c r="H645" s="1284">
        <v>127</v>
      </c>
      <c r="I645" s="235">
        <f>E645+G645</f>
        <v>299</v>
      </c>
      <c r="J645" s="235">
        <f>F645+H645</f>
        <v>427</v>
      </c>
    </row>
    <row r="646" spans="1:10">
      <c r="C646" s="236" t="s">
        <v>1792</v>
      </c>
      <c r="D646" s="277" t="s">
        <v>1793</v>
      </c>
      <c r="E646" s="237">
        <v>53</v>
      </c>
      <c r="F646" s="237">
        <v>53</v>
      </c>
      <c r="G646" s="237">
        <v>9</v>
      </c>
      <c r="H646" s="237">
        <v>9</v>
      </c>
      <c r="I646" s="239">
        <f>E646+G646</f>
        <v>62</v>
      </c>
      <c r="J646" s="239">
        <f>F646+H646</f>
        <v>62</v>
      </c>
    </row>
    <row r="647" spans="1:10">
      <c r="C647" s="188"/>
      <c r="D647" s="81"/>
      <c r="E647" s="160"/>
      <c r="F647" s="160"/>
      <c r="G647" s="160"/>
      <c r="H647" s="160"/>
      <c r="I647" s="160">
        <f t="shared" ref="I647:J650" si="64">SUM(E647,G647)</f>
        <v>0</v>
      </c>
      <c r="J647" s="160">
        <f t="shared" si="64"/>
        <v>0</v>
      </c>
    </row>
    <row r="648" spans="1:10">
      <c r="C648" s="188"/>
      <c r="D648" s="81"/>
      <c r="E648" s="160"/>
      <c r="F648" s="160"/>
      <c r="G648" s="160"/>
      <c r="H648" s="160"/>
      <c r="I648" s="160">
        <f t="shared" si="64"/>
        <v>0</v>
      </c>
      <c r="J648" s="160">
        <f t="shared" si="64"/>
        <v>0</v>
      </c>
    </row>
    <row r="649" spans="1:10">
      <c r="C649" s="188"/>
      <c r="D649" s="81"/>
      <c r="E649" s="160"/>
      <c r="F649" s="160"/>
      <c r="G649" s="160"/>
      <c r="H649" s="160"/>
      <c r="I649" s="160">
        <f t="shared" si="64"/>
        <v>0</v>
      </c>
      <c r="J649" s="160">
        <f t="shared" si="64"/>
        <v>0</v>
      </c>
    </row>
    <row r="650" spans="1:10">
      <c r="A650" s="159"/>
      <c r="B650" s="159"/>
      <c r="C650" s="188"/>
      <c r="D650" s="81"/>
      <c r="E650" s="160"/>
      <c r="F650" s="160"/>
      <c r="G650" s="160"/>
      <c r="H650" s="160"/>
      <c r="I650" s="160">
        <f t="shared" si="64"/>
        <v>0</v>
      </c>
      <c r="J650" s="160">
        <f t="shared" si="64"/>
        <v>0</v>
      </c>
    </row>
    <row r="652" spans="1:10" ht="15" thickBot="1">
      <c r="A652" s="78"/>
      <c r="B652" s="229" t="s">
        <v>1709</v>
      </c>
      <c r="C652" s="230"/>
      <c r="D652" s="229"/>
      <c r="E652" s="229"/>
      <c r="F652" s="229"/>
      <c r="G652" s="229"/>
      <c r="H652" s="229"/>
      <c r="I652" s="229"/>
      <c r="J652" s="229"/>
    </row>
    <row r="653" spans="1:10" ht="23.25" customHeight="1" thickBot="1">
      <c r="A653" s="78"/>
      <c r="B653" s="194" t="s">
        <v>199</v>
      </c>
      <c r="C653" s="195"/>
      <c r="D653" s="78"/>
      <c r="E653" s="1199">
        <f t="shared" ref="E653:J653" si="65">SUM(E654,E655)</f>
        <v>58</v>
      </c>
      <c r="F653" s="1199">
        <f t="shared" si="65"/>
        <v>0</v>
      </c>
      <c r="G653" s="1199">
        <f t="shared" si="65"/>
        <v>4596</v>
      </c>
      <c r="H653" s="1199">
        <f t="shared" si="65"/>
        <v>4781</v>
      </c>
      <c r="I653" s="1199">
        <f t="shared" si="65"/>
        <v>4654</v>
      </c>
      <c r="J653" s="1200">
        <f t="shared" si="65"/>
        <v>4781</v>
      </c>
    </row>
    <row r="654" spans="1:10" ht="15.75" thickBot="1">
      <c r="A654" s="78"/>
      <c r="B654" s="194" t="s">
        <v>197</v>
      </c>
      <c r="C654" s="195"/>
      <c r="D654" s="78"/>
      <c r="E654" s="1222">
        <v>0</v>
      </c>
      <c r="F654" s="1222">
        <v>0</v>
      </c>
      <c r="G654" s="1222">
        <v>0</v>
      </c>
      <c r="H654" s="1222">
        <v>0</v>
      </c>
      <c r="I654" s="1222">
        <v>0</v>
      </c>
      <c r="J654" s="1221">
        <v>0</v>
      </c>
    </row>
    <row r="655" spans="1:10" ht="15" thickBot="1">
      <c r="A655" s="78"/>
      <c r="B655" s="199" t="s">
        <v>1708</v>
      </c>
      <c r="C655" s="197"/>
      <c r="D655" s="78"/>
      <c r="E655" s="1198">
        <f t="shared" ref="E655:J655" si="66">SUM(E656:E711)</f>
        <v>58</v>
      </c>
      <c r="F655" s="1198">
        <f t="shared" si="66"/>
        <v>0</v>
      </c>
      <c r="G655" s="1198">
        <f t="shared" si="66"/>
        <v>4596</v>
      </c>
      <c r="H655" s="1198">
        <f t="shared" si="66"/>
        <v>4781</v>
      </c>
      <c r="I655" s="1198">
        <f t="shared" si="66"/>
        <v>4654</v>
      </c>
      <c r="J655" s="1197">
        <f t="shared" si="66"/>
        <v>4781</v>
      </c>
    </row>
    <row r="656" spans="1:10">
      <c r="A656" s="78"/>
      <c r="B656" s="199"/>
      <c r="C656" s="233" t="s">
        <v>2252</v>
      </c>
      <c r="D656" s="234" t="s">
        <v>2520</v>
      </c>
      <c r="E656" s="252"/>
      <c r="F656" s="252"/>
      <c r="G656" s="300">
        <v>7</v>
      </c>
      <c r="H656" s="300">
        <v>7</v>
      </c>
      <c r="I656" s="235">
        <f t="shared" ref="I656:I687" si="67">E656+G656</f>
        <v>7</v>
      </c>
      <c r="J656" s="235">
        <f t="shared" ref="J656:J687" si="68">F656+H656</f>
        <v>7</v>
      </c>
    </row>
    <row r="657" spans="1:10">
      <c r="A657" s="78"/>
      <c r="B657" s="199"/>
      <c r="C657" s="233" t="s">
        <v>2254</v>
      </c>
      <c r="D657" s="234" t="s">
        <v>2255</v>
      </c>
      <c r="E657" s="242"/>
      <c r="F657" s="242"/>
      <c r="G657" s="238">
        <v>99</v>
      </c>
      <c r="H657" s="238">
        <v>99</v>
      </c>
      <c r="I657" s="239">
        <f t="shared" si="67"/>
        <v>99</v>
      </c>
      <c r="J657" s="239">
        <f t="shared" si="68"/>
        <v>99</v>
      </c>
    </row>
    <row r="658" spans="1:10" ht="25.5">
      <c r="A658" s="78"/>
      <c r="B658" s="199"/>
      <c r="C658" s="233" t="s">
        <v>2249</v>
      </c>
      <c r="D658" s="234" t="s">
        <v>2521</v>
      </c>
      <c r="E658" s="242">
        <v>1</v>
      </c>
      <c r="F658" s="242">
        <v>0</v>
      </c>
      <c r="G658" s="238">
        <v>1133</v>
      </c>
      <c r="H658" s="238">
        <v>1133</v>
      </c>
      <c r="I658" s="239">
        <f t="shared" si="67"/>
        <v>1134</v>
      </c>
      <c r="J658" s="239">
        <f t="shared" si="68"/>
        <v>1133</v>
      </c>
    </row>
    <row r="659" spans="1:10">
      <c r="A659" s="78"/>
      <c r="B659" s="199"/>
      <c r="C659" s="233" t="s">
        <v>2264</v>
      </c>
      <c r="D659" s="234" t="s">
        <v>2522</v>
      </c>
      <c r="E659" s="242">
        <v>1</v>
      </c>
      <c r="F659" s="242">
        <v>0</v>
      </c>
      <c r="G659" s="238">
        <v>91</v>
      </c>
      <c r="H659" s="238">
        <v>91</v>
      </c>
      <c r="I659" s="239">
        <f t="shared" si="67"/>
        <v>92</v>
      </c>
      <c r="J659" s="239">
        <f t="shared" si="68"/>
        <v>91</v>
      </c>
    </row>
    <row r="660" spans="1:10">
      <c r="A660" s="78"/>
      <c r="B660" s="199"/>
      <c r="C660" s="233" t="s">
        <v>2266</v>
      </c>
      <c r="D660" s="234" t="s">
        <v>2523</v>
      </c>
      <c r="E660" s="242"/>
      <c r="F660" s="242"/>
      <c r="G660" s="238">
        <v>117</v>
      </c>
      <c r="H660" s="238">
        <v>117</v>
      </c>
      <c r="I660" s="239">
        <f t="shared" si="67"/>
        <v>117</v>
      </c>
      <c r="J660" s="239">
        <f t="shared" si="68"/>
        <v>117</v>
      </c>
    </row>
    <row r="661" spans="1:10" ht="25.5">
      <c r="A661" s="78"/>
      <c r="B661" s="199"/>
      <c r="C661" s="233" t="s">
        <v>1807</v>
      </c>
      <c r="D661" s="234" t="s">
        <v>1808</v>
      </c>
      <c r="E661" s="242"/>
      <c r="F661" s="242"/>
      <c r="G661" s="238">
        <v>70</v>
      </c>
      <c r="H661" s="238">
        <v>70</v>
      </c>
      <c r="I661" s="239">
        <f t="shared" si="67"/>
        <v>70</v>
      </c>
      <c r="J661" s="239">
        <f t="shared" si="68"/>
        <v>70</v>
      </c>
    </row>
    <row r="662" spans="1:10" ht="25.5">
      <c r="A662" s="78"/>
      <c r="B662" s="199"/>
      <c r="C662" s="233" t="s">
        <v>2524</v>
      </c>
      <c r="D662" s="234" t="s">
        <v>2525</v>
      </c>
      <c r="E662" s="242">
        <v>54</v>
      </c>
      <c r="F662" s="242">
        <v>0</v>
      </c>
      <c r="G662" s="238">
        <v>917</v>
      </c>
      <c r="H662" s="238">
        <v>917</v>
      </c>
      <c r="I662" s="239">
        <f t="shared" si="67"/>
        <v>971</v>
      </c>
      <c r="J662" s="239">
        <f t="shared" si="68"/>
        <v>917</v>
      </c>
    </row>
    <row r="663" spans="1:10" ht="25.5">
      <c r="A663" s="78"/>
      <c r="B663" s="199"/>
      <c r="C663" s="233" t="s">
        <v>2526</v>
      </c>
      <c r="D663" s="234" t="s">
        <v>2527</v>
      </c>
      <c r="E663" s="242">
        <v>2</v>
      </c>
      <c r="F663" s="242">
        <v>0</v>
      </c>
      <c r="G663" s="238">
        <v>102</v>
      </c>
      <c r="H663" s="238">
        <v>102</v>
      </c>
      <c r="I663" s="239">
        <f t="shared" si="67"/>
        <v>104</v>
      </c>
      <c r="J663" s="239">
        <f t="shared" si="68"/>
        <v>102</v>
      </c>
    </row>
    <row r="664" spans="1:10" ht="25.5">
      <c r="A664" s="78"/>
      <c r="B664" s="199"/>
      <c r="C664" s="233" t="s">
        <v>2528</v>
      </c>
      <c r="D664" s="234" t="s">
        <v>2529</v>
      </c>
      <c r="E664" s="242"/>
      <c r="F664" s="242"/>
      <c r="G664" s="238">
        <v>402</v>
      </c>
      <c r="H664" s="238">
        <v>402</v>
      </c>
      <c r="I664" s="239">
        <f t="shared" si="67"/>
        <v>402</v>
      </c>
      <c r="J664" s="239">
        <f t="shared" si="68"/>
        <v>402</v>
      </c>
    </row>
    <row r="665" spans="1:10">
      <c r="A665" s="78"/>
      <c r="B665" s="199"/>
      <c r="C665" s="233" t="s">
        <v>2530</v>
      </c>
      <c r="D665" s="234" t="s">
        <v>2531</v>
      </c>
      <c r="E665" s="242"/>
      <c r="F665" s="242"/>
      <c r="G665" s="238">
        <v>119</v>
      </c>
      <c r="H665" s="238">
        <v>119</v>
      </c>
      <c r="I665" s="239">
        <f t="shared" si="67"/>
        <v>119</v>
      </c>
      <c r="J665" s="239">
        <f t="shared" si="68"/>
        <v>119</v>
      </c>
    </row>
    <row r="666" spans="1:10">
      <c r="A666" s="78"/>
      <c r="B666" s="199"/>
      <c r="C666" s="233" t="s">
        <v>2532</v>
      </c>
      <c r="D666" s="234" t="s">
        <v>2533</v>
      </c>
      <c r="E666" s="242"/>
      <c r="F666" s="242"/>
      <c r="G666" s="238">
        <v>146</v>
      </c>
      <c r="H666" s="238">
        <v>146</v>
      </c>
      <c r="I666" s="239">
        <f t="shared" si="67"/>
        <v>146</v>
      </c>
      <c r="J666" s="239">
        <f t="shared" si="68"/>
        <v>146</v>
      </c>
    </row>
    <row r="667" spans="1:10">
      <c r="A667" s="78"/>
      <c r="B667" s="199"/>
      <c r="C667" s="233" t="s">
        <v>2534</v>
      </c>
      <c r="D667" s="234" t="s">
        <v>2535</v>
      </c>
      <c r="E667" s="242"/>
      <c r="F667" s="242"/>
      <c r="G667" s="238">
        <v>144</v>
      </c>
      <c r="H667" s="238">
        <v>144</v>
      </c>
      <c r="I667" s="239">
        <f t="shared" si="67"/>
        <v>144</v>
      </c>
      <c r="J667" s="239">
        <f t="shared" si="68"/>
        <v>144</v>
      </c>
    </row>
    <row r="668" spans="1:10">
      <c r="A668" s="78"/>
      <c r="B668" s="199"/>
      <c r="C668" s="233" t="s">
        <v>2536</v>
      </c>
      <c r="D668" s="234" t="s">
        <v>2537</v>
      </c>
      <c r="E668" s="242"/>
      <c r="F668" s="242"/>
      <c r="G668" s="238">
        <v>417</v>
      </c>
      <c r="H668" s="238">
        <v>417</v>
      </c>
      <c r="I668" s="239">
        <f t="shared" si="67"/>
        <v>417</v>
      </c>
      <c r="J668" s="239">
        <f t="shared" si="68"/>
        <v>417</v>
      </c>
    </row>
    <row r="669" spans="1:10">
      <c r="A669" s="78"/>
      <c r="B669" s="199"/>
      <c r="C669" s="233" t="s">
        <v>2538</v>
      </c>
      <c r="D669" s="234" t="s">
        <v>2539</v>
      </c>
      <c r="E669" s="242"/>
      <c r="F669" s="242"/>
      <c r="G669" s="238">
        <v>66</v>
      </c>
      <c r="H669" s="238">
        <v>66</v>
      </c>
      <c r="I669" s="239">
        <f t="shared" si="67"/>
        <v>66</v>
      </c>
      <c r="J669" s="239">
        <f t="shared" si="68"/>
        <v>66</v>
      </c>
    </row>
    <row r="670" spans="1:10">
      <c r="A670" s="78"/>
      <c r="B670" s="199"/>
      <c r="C670" s="233" t="s">
        <v>2540</v>
      </c>
      <c r="D670" s="234" t="s">
        <v>2541</v>
      </c>
      <c r="E670" s="242"/>
      <c r="F670" s="242"/>
      <c r="G670" s="238">
        <v>318</v>
      </c>
      <c r="H670" s="238">
        <v>318</v>
      </c>
      <c r="I670" s="239">
        <f t="shared" si="67"/>
        <v>318</v>
      </c>
      <c r="J670" s="239">
        <f t="shared" si="68"/>
        <v>318</v>
      </c>
    </row>
    <row r="671" spans="1:10">
      <c r="A671" s="78"/>
      <c r="B671" s="199"/>
      <c r="C671" s="233" t="s">
        <v>2542</v>
      </c>
      <c r="D671" s="234" t="s">
        <v>2543</v>
      </c>
      <c r="E671" s="242"/>
      <c r="F671" s="242"/>
      <c r="G671" s="238">
        <v>56</v>
      </c>
      <c r="H671" s="238">
        <v>56</v>
      </c>
      <c r="I671" s="239">
        <f t="shared" si="67"/>
        <v>56</v>
      </c>
      <c r="J671" s="239">
        <f t="shared" si="68"/>
        <v>56</v>
      </c>
    </row>
    <row r="672" spans="1:10">
      <c r="A672" s="78"/>
      <c r="B672" s="199"/>
      <c r="C672" s="233" t="s">
        <v>2544</v>
      </c>
      <c r="D672" s="234" t="s">
        <v>2545</v>
      </c>
      <c r="E672" s="242"/>
      <c r="F672" s="242"/>
      <c r="G672" s="238">
        <v>45</v>
      </c>
      <c r="H672" s="238">
        <v>45</v>
      </c>
      <c r="I672" s="239">
        <f t="shared" si="67"/>
        <v>45</v>
      </c>
      <c r="J672" s="239">
        <f t="shared" si="68"/>
        <v>45</v>
      </c>
    </row>
    <row r="673" spans="1:10">
      <c r="A673" s="78"/>
      <c r="B673" s="199"/>
      <c r="C673" s="233" t="s">
        <v>2546</v>
      </c>
      <c r="D673" s="234" t="s">
        <v>2547</v>
      </c>
      <c r="E673" s="242"/>
      <c r="F673" s="242"/>
      <c r="G673" s="238">
        <v>3</v>
      </c>
      <c r="H673" s="238">
        <v>3</v>
      </c>
      <c r="I673" s="239">
        <f t="shared" si="67"/>
        <v>3</v>
      </c>
      <c r="J673" s="239">
        <f t="shared" si="68"/>
        <v>3</v>
      </c>
    </row>
    <row r="674" spans="1:10">
      <c r="A674" s="78"/>
      <c r="B674" s="199"/>
      <c r="C674" s="233" t="s">
        <v>2548</v>
      </c>
      <c r="D674" s="234" t="s">
        <v>2549</v>
      </c>
      <c r="E674" s="242"/>
      <c r="F674" s="242"/>
      <c r="G674" s="238"/>
      <c r="H674" s="238"/>
      <c r="I674" s="239">
        <f t="shared" si="67"/>
        <v>0</v>
      </c>
      <c r="J674" s="239">
        <f t="shared" si="68"/>
        <v>0</v>
      </c>
    </row>
    <row r="675" spans="1:10">
      <c r="A675" s="78"/>
      <c r="B675" s="199"/>
      <c r="C675" s="233" t="s">
        <v>2550</v>
      </c>
      <c r="D675" s="234" t="s">
        <v>2551</v>
      </c>
      <c r="E675" s="242"/>
      <c r="F675" s="242"/>
      <c r="G675" s="238">
        <v>5</v>
      </c>
      <c r="H675" s="238">
        <v>5</v>
      </c>
      <c r="I675" s="239">
        <f t="shared" si="67"/>
        <v>5</v>
      </c>
      <c r="J675" s="239">
        <f t="shared" si="68"/>
        <v>5</v>
      </c>
    </row>
    <row r="676" spans="1:10">
      <c r="A676" s="78"/>
      <c r="B676" s="199"/>
      <c r="C676" s="233" t="s">
        <v>2552</v>
      </c>
      <c r="D676" s="234" t="s">
        <v>2553</v>
      </c>
      <c r="E676" s="242"/>
      <c r="F676" s="242"/>
      <c r="G676" s="238">
        <v>2</v>
      </c>
      <c r="H676" s="238">
        <v>2</v>
      </c>
      <c r="I676" s="239">
        <f t="shared" si="67"/>
        <v>2</v>
      </c>
      <c r="J676" s="239">
        <f t="shared" si="68"/>
        <v>2</v>
      </c>
    </row>
    <row r="677" spans="1:10">
      <c r="A677" s="78"/>
      <c r="B677" s="199"/>
      <c r="C677" s="233" t="s">
        <v>2554</v>
      </c>
      <c r="D677" s="234" t="s">
        <v>2555</v>
      </c>
      <c r="E677" s="242"/>
      <c r="F677" s="242"/>
      <c r="G677" s="238">
        <v>1</v>
      </c>
      <c r="H677" s="238">
        <v>1</v>
      </c>
      <c r="I677" s="239">
        <f t="shared" si="67"/>
        <v>1</v>
      </c>
      <c r="J677" s="239">
        <f t="shared" si="68"/>
        <v>1</v>
      </c>
    </row>
    <row r="678" spans="1:10" ht="25.5">
      <c r="A678" s="78"/>
      <c r="B678" s="199"/>
      <c r="C678" s="233" t="s">
        <v>2035</v>
      </c>
      <c r="D678" s="234" t="s">
        <v>2036</v>
      </c>
      <c r="E678" s="242"/>
      <c r="F678" s="242"/>
      <c r="G678" s="273"/>
      <c r="H678" s="273"/>
      <c r="I678" s="239">
        <f t="shared" si="67"/>
        <v>0</v>
      </c>
      <c r="J678" s="239">
        <f t="shared" si="68"/>
        <v>0</v>
      </c>
    </row>
    <row r="679" spans="1:10" ht="38.25">
      <c r="A679" s="78"/>
      <c r="B679" s="199"/>
      <c r="C679" s="233" t="s">
        <v>1799</v>
      </c>
      <c r="D679" s="234" t="s">
        <v>1800</v>
      </c>
      <c r="E679" s="242"/>
      <c r="F679" s="242"/>
      <c r="G679" s="273">
        <v>7</v>
      </c>
      <c r="H679" s="273">
        <v>7</v>
      </c>
      <c r="I679" s="239">
        <f t="shared" si="67"/>
        <v>7</v>
      </c>
      <c r="J679" s="239">
        <f t="shared" si="68"/>
        <v>7</v>
      </c>
    </row>
    <row r="680" spans="1:10">
      <c r="A680" s="78"/>
      <c r="B680" s="199"/>
      <c r="C680" s="233" t="s">
        <v>2556</v>
      </c>
      <c r="D680" s="234" t="s">
        <v>2557</v>
      </c>
      <c r="E680" s="242"/>
      <c r="F680" s="242"/>
      <c r="G680" s="273">
        <v>24</v>
      </c>
      <c r="H680" s="273">
        <v>30</v>
      </c>
      <c r="I680" s="239">
        <f t="shared" si="67"/>
        <v>24</v>
      </c>
      <c r="J680" s="239">
        <f t="shared" si="68"/>
        <v>30</v>
      </c>
    </row>
    <row r="681" spans="1:10" ht="38.25">
      <c r="A681" s="78"/>
      <c r="B681" s="199"/>
      <c r="C681" s="233" t="s">
        <v>2558</v>
      </c>
      <c r="D681" s="234" t="s">
        <v>2559</v>
      </c>
      <c r="E681" s="242"/>
      <c r="F681" s="242"/>
      <c r="G681" s="273"/>
      <c r="H681" s="273"/>
      <c r="I681" s="239">
        <f t="shared" si="67"/>
        <v>0</v>
      </c>
      <c r="J681" s="239">
        <f t="shared" si="68"/>
        <v>0</v>
      </c>
    </row>
    <row r="682" spans="1:10" ht="25.5">
      <c r="A682" s="78"/>
      <c r="B682" s="199"/>
      <c r="C682" s="233" t="s">
        <v>2560</v>
      </c>
      <c r="D682" s="234" t="s">
        <v>2561</v>
      </c>
      <c r="E682" s="242"/>
      <c r="F682" s="242"/>
      <c r="G682" s="273">
        <v>84</v>
      </c>
      <c r="H682" s="273">
        <v>84</v>
      </c>
      <c r="I682" s="239">
        <f t="shared" si="67"/>
        <v>84</v>
      </c>
      <c r="J682" s="239">
        <f t="shared" si="68"/>
        <v>84</v>
      </c>
    </row>
    <row r="683" spans="1:10">
      <c r="A683" s="78"/>
      <c r="B683" s="199"/>
      <c r="C683" s="233" t="s">
        <v>2038</v>
      </c>
      <c r="D683" s="234" t="s">
        <v>2039</v>
      </c>
      <c r="E683" s="242"/>
      <c r="F683" s="242"/>
      <c r="G683" s="273">
        <v>105</v>
      </c>
      <c r="H683" s="273">
        <v>200</v>
      </c>
      <c r="I683" s="239">
        <f t="shared" si="67"/>
        <v>105</v>
      </c>
      <c r="J683" s="239">
        <f t="shared" si="68"/>
        <v>200</v>
      </c>
    </row>
    <row r="684" spans="1:10">
      <c r="A684" s="78"/>
      <c r="B684" s="199"/>
      <c r="C684" s="233" t="s">
        <v>2562</v>
      </c>
      <c r="D684" s="234" t="s">
        <v>2563</v>
      </c>
      <c r="E684" s="242"/>
      <c r="F684" s="242"/>
      <c r="G684" s="273"/>
      <c r="H684" s="273"/>
      <c r="I684" s="239">
        <f t="shared" si="67"/>
        <v>0</v>
      </c>
      <c r="J684" s="239">
        <f t="shared" si="68"/>
        <v>0</v>
      </c>
    </row>
    <row r="685" spans="1:10" ht="25.5">
      <c r="A685" s="78"/>
      <c r="B685" s="199"/>
      <c r="C685" s="233" t="s">
        <v>2240</v>
      </c>
      <c r="D685" s="234" t="s">
        <v>2564</v>
      </c>
      <c r="E685" s="242"/>
      <c r="F685" s="242"/>
      <c r="G685" s="273">
        <v>32</v>
      </c>
      <c r="H685" s="273">
        <v>32</v>
      </c>
      <c r="I685" s="239">
        <f t="shared" si="67"/>
        <v>32</v>
      </c>
      <c r="J685" s="239">
        <f t="shared" si="68"/>
        <v>32</v>
      </c>
    </row>
    <row r="686" spans="1:10">
      <c r="A686" s="78"/>
      <c r="B686" s="199"/>
      <c r="C686" s="233" t="s">
        <v>2040</v>
      </c>
      <c r="D686" s="234" t="s">
        <v>2041</v>
      </c>
      <c r="E686" s="242"/>
      <c r="F686" s="242"/>
      <c r="G686" s="273">
        <v>9</v>
      </c>
      <c r="H686" s="273">
        <v>9</v>
      </c>
      <c r="I686" s="239">
        <f t="shared" si="67"/>
        <v>9</v>
      </c>
      <c r="J686" s="239">
        <f t="shared" si="68"/>
        <v>9</v>
      </c>
    </row>
    <row r="687" spans="1:10" ht="25.5">
      <c r="A687" s="78"/>
      <c r="B687" s="199"/>
      <c r="C687" s="233" t="s">
        <v>2256</v>
      </c>
      <c r="D687" s="234" t="s">
        <v>2565</v>
      </c>
      <c r="E687" s="242"/>
      <c r="F687" s="242"/>
      <c r="G687" s="273">
        <v>7</v>
      </c>
      <c r="H687" s="273">
        <v>7</v>
      </c>
      <c r="I687" s="239">
        <f t="shared" si="67"/>
        <v>7</v>
      </c>
      <c r="J687" s="239">
        <f t="shared" si="68"/>
        <v>7</v>
      </c>
    </row>
    <row r="688" spans="1:10" ht="25.5">
      <c r="A688" s="78"/>
      <c r="B688" s="199"/>
      <c r="C688" s="233" t="s">
        <v>2566</v>
      </c>
      <c r="D688" s="234" t="s">
        <v>2567</v>
      </c>
      <c r="E688" s="242"/>
      <c r="F688" s="242"/>
      <c r="G688" s="273">
        <v>4</v>
      </c>
      <c r="H688" s="273">
        <v>10</v>
      </c>
      <c r="I688" s="239">
        <f t="shared" ref="I688:I711" si="69">E688+G688</f>
        <v>4</v>
      </c>
      <c r="J688" s="239">
        <f t="shared" ref="J688:J711" si="70">F688+H688</f>
        <v>10</v>
      </c>
    </row>
    <row r="689" spans="1:10" ht="25.5">
      <c r="A689" s="78"/>
      <c r="B689" s="199"/>
      <c r="C689" s="233" t="s">
        <v>2258</v>
      </c>
      <c r="D689" s="234" t="s">
        <v>2568</v>
      </c>
      <c r="E689" s="242"/>
      <c r="F689" s="242"/>
      <c r="G689" s="273">
        <v>4</v>
      </c>
      <c r="H689" s="273">
        <v>10</v>
      </c>
      <c r="I689" s="239">
        <f t="shared" si="69"/>
        <v>4</v>
      </c>
      <c r="J689" s="239">
        <f t="shared" si="70"/>
        <v>10</v>
      </c>
    </row>
    <row r="690" spans="1:10">
      <c r="A690" s="78"/>
      <c r="B690" s="199"/>
      <c r="C690" s="233" t="s">
        <v>2569</v>
      </c>
      <c r="D690" s="234" t="s">
        <v>2570</v>
      </c>
      <c r="E690" s="242"/>
      <c r="F690" s="242"/>
      <c r="G690" s="273"/>
      <c r="H690" s="273"/>
      <c r="I690" s="239">
        <f t="shared" si="69"/>
        <v>0</v>
      </c>
      <c r="J690" s="239">
        <f t="shared" si="70"/>
        <v>0</v>
      </c>
    </row>
    <row r="691" spans="1:10" ht="25.5">
      <c r="A691" s="78"/>
      <c r="B691" s="199"/>
      <c r="C691" s="233" t="s">
        <v>2268</v>
      </c>
      <c r="D691" s="234" t="s">
        <v>2571</v>
      </c>
      <c r="E691" s="242"/>
      <c r="F691" s="242"/>
      <c r="G691" s="273">
        <v>3</v>
      </c>
      <c r="H691" s="273">
        <v>3</v>
      </c>
      <c r="I691" s="239">
        <f t="shared" si="69"/>
        <v>3</v>
      </c>
      <c r="J691" s="239">
        <f t="shared" si="70"/>
        <v>3</v>
      </c>
    </row>
    <row r="692" spans="1:10" ht="38.25">
      <c r="A692" s="78"/>
      <c r="B692" s="199"/>
      <c r="C692" s="233" t="s">
        <v>2031</v>
      </c>
      <c r="D692" s="234" t="s">
        <v>2572</v>
      </c>
      <c r="E692" s="242"/>
      <c r="F692" s="242"/>
      <c r="G692" s="273"/>
      <c r="H692" s="273"/>
      <c r="I692" s="239">
        <f t="shared" si="69"/>
        <v>0</v>
      </c>
      <c r="J692" s="239">
        <f t="shared" si="70"/>
        <v>0</v>
      </c>
    </row>
    <row r="693" spans="1:10">
      <c r="A693" s="78"/>
      <c r="B693" s="199"/>
      <c r="C693" s="233" t="s">
        <v>1795</v>
      </c>
      <c r="D693" s="234" t="s">
        <v>2573</v>
      </c>
      <c r="E693" s="242"/>
      <c r="F693" s="242"/>
      <c r="G693" s="273"/>
      <c r="H693" s="273"/>
      <c r="I693" s="239">
        <f t="shared" si="69"/>
        <v>0</v>
      </c>
      <c r="J693" s="239">
        <f t="shared" si="70"/>
        <v>0</v>
      </c>
    </row>
    <row r="694" spans="1:10">
      <c r="A694" s="78"/>
      <c r="B694" s="199"/>
      <c r="C694" s="233" t="s">
        <v>2574</v>
      </c>
      <c r="D694" s="234" t="s">
        <v>2575</v>
      </c>
      <c r="E694" s="242"/>
      <c r="F694" s="242"/>
      <c r="G694" s="273"/>
      <c r="H694" s="273"/>
      <c r="I694" s="239">
        <f t="shared" si="69"/>
        <v>0</v>
      </c>
      <c r="J694" s="239">
        <f t="shared" si="70"/>
        <v>0</v>
      </c>
    </row>
    <row r="695" spans="1:10">
      <c r="A695" s="78"/>
      <c r="B695" s="199"/>
      <c r="C695" s="233" t="s">
        <v>2576</v>
      </c>
      <c r="D695" s="234" t="s">
        <v>2577</v>
      </c>
      <c r="E695" s="242"/>
      <c r="F695" s="242"/>
      <c r="G695" s="273">
        <v>3</v>
      </c>
      <c r="H695" s="273">
        <v>3</v>
      </c>
      <c r="I695" s="239">
        <f t="shared" si="69"/>
        <v>3</v>
      </c>
      <c r="J695" s="239">
        <f t="shared" si="70"/>
        <v>3</v>
      </c>
    </row>
    <row r="696" spans="1:10">
      <c r="A696" s="78"/>
      <c r="B696" s="199"/>
      <c r="C696" s="233" t="s">
        <v>2578</v>
      </c>
      <c r="D696" s="234" t="s">
        <v>2579</v>
      </c>
      <c r="E696" s="242"/>
      <c r="F696" s="242"/>
      <c r="G696" s="273"/>
      <c r="H696" s="273"/>
      <c r="I696" s="239">
        <f t="shared" si="69"/>
        <v>0</v>
      </c>
      <c r="J696" s="239">
        <f t="shared" si="70"/>
        <v>0</v>
      </c>
    </row>
    <row r="697" spans="1:10">
      <c r="A697" s="78"/>
      <c r="B697" s="199"/>
      <c r="C697" s="233" t="s">
        <v>1815</v>
      </c>
      <c r="D697" s="234" t="s">
        <v>1816</v>
      </c>
      <c r="E697" s="242"/>
      <c r="F697" s="242"/>
      <c r="G697" s="273">
        <v>14</v>
      </c>
      <c r="H697" s="273">
        <v>14</v>
      </c>
      <c r="I697" s="239">
        <f t="shared" si="69"/>
        <v>14</v>
      </c>
      <c r="J697" s="239">
        <f t="shared" si="70"/>
        <v>14</v>
      </c>
    </row>
    <row r="698" spans="1:10">
      <c r="A698" s="78"/>
      <c r="B698" s="199"/>
      <c r="C698" s="233" t="s">
        <v>2580</v>
      </c>
      <c r="D698" s="234" t="s">
        <v>2581</v>
      </c>
      <c r="E698" s="276"/>
      <c r="F698" s="276"/>
      <c r="G698" s="273">
        <v>4</v>
      </c>
      <c r="H698" s="273">
        <v>4</v>
      </c>
      <c r="I698" s="239">
        <f t="shared" si="69"/>
        <v>4</v>
      </c>
      <c r="J698" s="239">
        <f t="shared" si="70"/>
        <v>4</v>
      </c>
    </row>
    <row r="699" spans="1:10" ht="25.5">
      <c r="A699" s="78"/>
      <c r="B699" s="199"/>
      <c r="C699" s="233" t="s">
        <v>1826</v>
      </c>
      <c r="D699" s="234" t="s">
        <v>2582</v>
      </c>
      <c r="E699" s="276"/>
      <c r="F699" s="276"/>
      <c r="G699" s="273">
        <v>3</v>
      </c>
      <c r="H699" s="273">
        <v>10</v>
      </c>
      <c r="I699" s="239">
        <f t="shared" si="69"/>
        <v>3</v>
      </c>
      <c r="J699" s="239">
        <f t="shared" si="70"/>
        <v>10</v>
      </c>
    </row>
    <row r="700" spans="1:10" ht="38.25">
      <c r="A700" s="78"/>
      <c r="B700" s="199"/>
      <c r="C700" s="233" t="s">
        <v>2270</v>
      </c>
      <c r="D700" s="234" t="s">
        <v>2583</v>
      </c>
      <c r="E700" s="276"/>
      <c r="F700" s="276"/>
      <c r="G700" s="273">
        <v>1</v>
      </c>
      <c r="H700" s="273">
        <v>10</v>
      </c>
      <c r="I700" s="239">
        <f t="shared" si="69"/>
        <v>1</v>
      </c>
      <c r="J700" s="239">
        <f t="shared" si="70"/>
        <v>10</v>
      </c>
    </row>
    <row r="701" spans="1:10" ht="25.5">
      <c r="A701" s="78"/>
      <c r="B701" s="199"/>
      <c r="C701" s="233" t="s">
        <v>2272</v>
      </c>
      <c r="D701" s="234" t="s">
        <v>2584</v>
      </c>
      <c r="E701" s="276"/>
      <c r="F701" s="276"/>
      <c r="G701" s="273"/>
      <c r="H701" s="273"/>
      <c r="I701" s="239">
        <f t="shared" si="69"/>
        <v>0</v>
      </c>
      <c r="J701" s="239">
        <f t="shared" si="70"/>
        <v>0</v>
      </c>
    </row>
    <row r="702" spans="1:10">
      <c r="A702" s="78"/>
      <c r="B702" s="199"/>
      <c r="C702" s="233" t="s">
        <v>2585</v>
      </c>
      <c r="D702" s="234" t="s">
        <v>2586</v>
      </c>
      <c r="E702" s="276"/>
      <c r="F702" s="276"/>
      <c r="G702" s="273">
        <v>2</v>
      </c>
      <c r="H702" s="273">
        <v>2</v>
      </c>
      <c r="I702" s="239">
        <f t="shared" si="69"/>
        <v>2</v>
      </c>
      <c r="J702" s="239">
        <f t="shared" si="70"/>
        <v>2</v>
      </c>
    </row>
    <row r="703" spans="1:10">
      <c r="A703" s="78"/>
      <c r="B703" s="199"/>
      <c r="C703" s="233" t="s">
        <v>2206</v>
      </c>
      <c r="D703" s="234" t="s">
        <v>2207</v>
      </c>
      <c r="E703" s="276"/>
      <c r="F703" s="276"/>
      <c r="G703" s="273">
        <v>10</v>
      </c>
      <c r="H703" s="273">
        <v>10</v>
      </c>
      <c r="I703" s="239">
        <f t="shared" si="69"/>
        <v>10</v>
      </c>
      <c r="J703" s="239">
        <f t="shared" si="70"/>
        <v>10</v>
      </c>
    </row>
    <row r="704" spans="1:10">
      <c r="A704" s="78"/>
      <c r="B704" s="199"/>
      <c r="C704" s="233" t="s">
        <v>2587</v>
      </c>
      <c r="D704" s="234" t="s">
        <v>2588</v>
      </c>
      <c r="E704" s="276"/>
      <c r="F704" s="276"/>
      <c r="G704" s="273">
        <v>9</v>
      </c>
      <c r="H704" s="273">
        <v>20</v>
      </c>
      <c r="I704" s="239">
        <f t="shared" si="69"/>
        <v>9</v>
      </c>
      <c r="J704" s="239">
        <f t="shared" si="70"/>
        <v>20</v>
      </c>
    </row>
    <row r="705" spans="1:10" ht="25.5">
      <c r="A705" s="78"/>
      <c r="B705" s="199"/>
      <c r="C705" s="233" t="s">
        <v>2589</v>
      </c>
      <c r="D705" s="234" t="s">
        <v>2590</v>
      </c>
      <c r="E705" s="276"/>
      <c r="F705" s="276"/>
      <c r="G705" s="273">
        <v>2</v>
      </c>
      <c r="H705" s="273">
        <v>15</v>
      </c>
      <c r="I705" s="239">
        <f t="shared" si="69"/>
        <v>2</v>
      </c>
      <c r="J705" s="239">
        <f t="shared" si="70"/>
        <v>15</v>
      </c>
    </row>
    <row r="706" spans="1:10" ht="25.5">
      <c r="A706" s="78"/>
      <c r="B706" s="199"/>
      <c r="C706" s="233" t="s">
        <v>2591</v>
      </c>
      <c r="D706" s="234" t="s">
        <v>2592</v>
      </c>
      <c r="E706" s="276"/>
      <c r="F706" s="276"/>
      <c r="G706" s="273">
        <v>2</v>
      </c>
      <c r="H706" s="273">
        <v>15</v>
      </c>
      <c r="I706" s="239">
        <f t="shared" si="69"/>
        <v>2</v>
      </c>
      <c r="J706" s="239">
        <f t="shared" si="70"/>
        <v>15</v>
      </c>
    </row>
    <row r="707" spans="1:10" ht="25.5">
      <c r="A707" s="78"/>
      <c r="B707" s="199"/>
      <c r="C707" s="233" t="s">
        <v>2593</v>
      </c>
      <c r="D707" s="234" t="s">
        <v>2594</v>
      </c>
      <c r="E707" s="276"/>
      <c r="F707" s="276"/>
      <c r="G707" s="273">
        <v>4</v>
      </c>
      <c r="H707" s="273">
        <v>4</v>
      </c>
      <c r="I707" s="239">
        <f t="shared" si="69"/>
        <v>4</v>
      </c>
      <c r="J707" s="239">
        <f t="shared" si="70"/>
        <v>4</v>
      </c>
    </row>
    <row r="708" spans="1:10" ht="25.5">
      <c r="A708" s="78"/>
      <c r="B708" s="199"/>
      <c r="C708" s="233" t="s">
        <v>2595</v>
      </c>
      <c r="D708" s="234" t="s">
        <v>2596</v>
      </c>
      <c r="E708" s="276"/>
      <c r="F708" s="276"/>
      <c r="G708" s="273">
        <v>1</v>
      </c>
      <c r="H708" s="273">
        <v>10</v>
      </c>
      <c r="I708" s="239">
        <f t="shared" si="69"/>
        <v>1</v>
      </c>
      <c r="J708" s="239">
        <f t="shared" si="70"/>
        <v>10</v>
      </c>
    </row>
    <row r="709" spans="1:10" ht="25.5">
      <c r="A709" s="78"/>
      <c r="B709" s="199"/>
      <c r="C709" s="233" t="s">
        <v>2260</v>
      </c>
      <c r="D709" s="234" t="s">
        <v>2597</v>
      </c>
      <c r="E709" s="276"/>
      <c r="F709" s="276"/>
      <c r="G709" s="273">
        <v>1</v>
      </c>
      <c r="H709" s="273">
        <v>1</v>
      </c>
      <c r="I709" s="239">
        <f t="shared" si="69"/>
        <v>1</v>
      </c>
      <c r="J709" s="239">
        <f t="shared" si="70"/>
        <v>1</v>
      </c>
    </row>
    <row r="710" spans="1:10">
      <c r="A710" s="78"/>
      <c r="B710" s="199"/>
      <c r="C710" s="233" t="s">
        <v>2598</v>
      </c>
      <c r="D710" s="234" t="s">
        <v>2599</v>
      </c>
      <c r="E710" s="276"/>
      <c r="F710" s="276"/>
      <c r="G710" s="902">
        <v>1</v>
      </c>
      <c r="H710" s="902">
        <v>1</v>
      </c>
      <c r="I710" s="901">
        <f t="shared" si="69"/>
        <v>1</v>
      </c>
      <c r="J710" s="901">
        <f t="shared" si="70"/>
        <v>1</v>
      </c>
    </row>
    <row r="711" spans="1:10">
      <c r="A711" s="78"/>
      <c r="B711" s="199"/>
      <c r="C711" s="233" t="s">
        <v>3981</v>
      </c>
      <c r="D711" s="234" t="s">
        <v>4491</v>
      </c>
      <c r="E711" s="276"/>
      <c r="F711" s="276"/>
      <c r="G711" s="273"/>
      <c r="H711" s="273">
        <v>10</v>
      </c>
      <c r="I711" s="239">
        <f t="shared" si="69"/>
        <v>0</v>
      </c>
      <c r="J711" s="239">
        <f t="shared" si="70"/>
        <v>10</v>
      </c>
    </row>
    <row r="712" spans="1:10">
      <c r="C712" s="85"/>
      <c r="D712" s="84"/>
      <c r="E712" s="83"/>
      <c r="F712" s="83"/>
      <c r="G712" s="84"/>
      <c r="H712" s="84"/>
      <c r="I712" s="160">
        <f t="shared" ref="I712:J713" si="71">SUM(E712,G712)</f>
        <v>0</v>
      </c>
      <c r="J712" s="160">
        <f t="shared" si="71"/>
        <v>0</v>
      </c>
    </row>
    <row r="713" spans="1:10">
      <c r="C713" s="85"/>
      <c r="D713" s="84"/>
      <c r="E713" s="83"/>
      <c r="F713" s="83"/>
      <c r="G713" s="84"/>
      <c r="H713" s="84"/>
      <c r="I713" s="160">
        <f t="shared" si="71"/>
        <v>0</v>
      </c>
      <c r="J713" s="160">
        <f t="shared" si="71"/>
        <v>0</v>
      </c>
    </row>
    <row r="716" spans="1:10" ht="14.25">
      <c r="A716" s="79" t="s">
        <v>5552</v>
      </c>
      <c r="B716" s="229" t="s">
        <v>1710</v>
      </c>
      <c r="C716" s="230"/>
      <c r="D716" s="229"/>
      <c r="E716" s="229"/>
      <c r="F716" s="229"/>
      <c r="G716" s="229"/>
      <c r="H716" s="229"/>
      <c r="I716" s="229"/>
      <c r="J716" s="229"/>
    </row>
    <row r="718" spans="1:10" ht="15" thickBot="1">
      <c r="A718" s="78"/>
      <c r="B718" s="229" t="s">
        <v>1709</v>
      </c>
      <c r="C718" s="230"/>
      <c r="D718" s="229"/>
      <c r="E718" s="229"/>
      <c r="F718" s="229"/>
      <c r="G718" s="229"/>
      <c r="H718" s="229"/>
      <c r="I718" s="229"/>
      <c r="J718" s="229"/>
    </row>
    <row r="719" spans="1:10" ht="24" customHeight="1" thickBot="1">
      <c r="A719" s="78"/>
      <c r="B719" s="194" t="s">
        <v>199</v>
      </c>
      <c r="C719" s="195"/>
      <c r="D719" s="78"/>
      <c r="E719" s="1278">
        <f t="shared" ref="E719:J719" si="72">SUM(E721,E720)</f>
        <v>0</v>
      </c>
      <c r="F719" s="1199">
        <f t="shared" si="72"/>
        <v>0</v>
      </c>
      <c r="G719" s="1199">
        <f t="shared" si="72"/>
        <v>12479</v>
      </c>
      <c r="H719" s="1199">
        <f t="shared" si="72"/>
        <v>12479</v>
      </c>
      <c r="I719" s="1199">
        <f t="shared" si="72"/>
        <v>12479</v>
      </c>
      <c r="J719" s="1200">
        <f t="shared" si="72"/>
        <v>12479</v>
      </c>
    </row>
    <row r="720" spans="1:10" ht="15.75" thickBot="1">
      <c r="A720" s="78"/>
      <c r="B720" s="194" t="s">
        <v>197</v>
      </c>
      <c r="C720" s="195"/>
      <c r="D720" s="78"/>
      <c r="E720" s="1220">
        <v>0</v>
      </c>
      <c r="F720" s="1222">
        <v>0</v>
      </c>
      <c r="G720" s="1222">
        <v>0</v>
      </c>
      <c r="H720" s="1222">
        <v>0</v>
      </c>
      <c r="I720" s="1222">
        <v>0</v>
      </c>
      <c r="J720" s="1221">
        <v>0</v>
      </c>
    </row>
    <row r="721" spans="1:10" ht="15" thickBot="1">
      <c r="A721" s="78"/>
      <c r="B721" s="199" t="s">
        <v>1708</v>
      </c>
      <c r="C721" s="197"/>
      <c r="D721" s="78"/>
      <c r="E721" s="1218">
        <f t="shared" ref="E721:J721" si="73">SUM(E722:E773)</f>
        <v>0</v>
      </c>
      <c r="F721" s="1198">
        <f t="shared" si="73"/>
        <v>0</v>
      </c>
      <c r="G721" s="1198">
        <f t="shared" si="73"/>
        <v>12479</v>
      </c>
      <c r="H721" s="1198">
        <f t="shared" si="73"/>
        <v>12479</v>
      </c>
      <c r="I721" s="1198">
        <f t="shared" si="73"/>
        <v>12479</v>
      </c>
      <c r="J721" s="1197">
        <f t="shared" si="73"/>
        <v>12479</v>
      </c>
    </row>
    <row r="722" spans="1:10" ht="25.5">
      <c r="A722" s="78"/>
      <c r="B722" s="199"/>
      <c r="C722" s="233" t="s">
        <v>2601</v>
      </c>
      <c r="D722" s="234" t="s">
        <v>2602</v>
      </c>
      <c r="E722" s="252"/>
      <c r="F722" s="252"/>
      <c r="G722" s="300"/>
      <c r="H722" s="300"/>
      <c r="I722" s="235">
        <f t="shared" ref="I722:I753" si="74">E722+G722</f>
        <v>0</v>
      </c>
      <c r="J722" s="235">
        <f t="shared" ref="J722:J753" si="75">F722+H722</f>
        <v>0</v>
      </c>
    </row>
    <row r="723" spans="1:10" ht="25.5">
      <c r="A723" s="78"/>
      <c r="B723" s="199"/>
      <c r="C723" s="233" t="s">
        <v>2249</v>
      </c>
      <c r="D723" s="234" t="s">
        <v>2521</v>
      </c>
      <c r="E723" s="242"/>
      <c r="F723" s="242"/>
      <c r="G723" s="238">
        <v>1</v>
      </c>
      <c r="H723" s="238">
        <v>1</v>
      </c>
      <c r="I723" s="239">
        <f t="shared" si="74"/>
        <v>1</v>
      </c>
      <c r="J723" s="239">
        <f t="shared" si="75"/>
        <v>1</v>
      </c>
    </row>
    <row r="724" spans="1:10">
      <c r="A724" s="78"/>
      <c r="B724" s="199"/>
      <c r="C724" s="233" t="s">
        <v>2206</v>
      </c>
      <c r="D724" s="234" t="s">
        <v>2207</v>
      </c>
      <c r="E724" s="242"/>
      <c r="F724" s="242"/>
      <c r="G724" s="238"/>
      <c r="H724" s="238"/>
      <c r="I724" s="239">
        <f t="shared" si="74"/>
        <v>0</v>
      </c>
      <c r="J724" s="239">
        <f t="shared" si="75"/>
        <v>0</v>
      </c>
    </row>
    <row r="725" spans="1:10">
      <c r="A725" s="78"/>
      <c r="B725" s="199"/>
      <c r="C725" s="233" t="s">
        <v>2603</v>
      </c>
      <c r="D725" s="234" t="s">
        <v>2604</v>
      </c>
      <c r="E725" s="242"/>
      <c r="F725" s="242"/>
      <c r="G725" s="238">
        <v>281</v>
      </c>
      <c r="H725" s="238">
        <v>281</v>
      </c>
      <c r="I725" s="239">
        <f t="shared" si="74"/>
        <v>281</v>
      </c>
      <c r="J725" s="239">
        <f t="shared" si="75"/>
        <v>281</v>
      </c>
    </row>
    <row r="726" spans="1:10" ht="25.5">
      <c r="A726" s="78"/>
      <c r="B726" s="199"/>
      <c r="C726" s="233" t="s">
        <v>1795</v>
      </c>
      <c r="D726" s="234" t="s">
        <v>2605</v>
      </c>
      <c r="E726" s="242"/>
      <c r="F726" s="242"/>
      <c r="G726" s="238">
        <v>88</v>
      </c>
      <c r="H726" s="238">
        <v>88</v>
      </c>
      <c r="I726" s="239">
        <f t="shared" si="74"/>
        <v>88</v>
      </c>
      <c r="J726" s="239">
        <f t="shared" si="75"/>
        <v>88</v>
      </c>
    </row>
    <row r="727" spans="1:10" ht="25.5">
      <c r="A727" s="78"/>
      <c r="B727" s="199"/>
      <c r="C727" s="233" t="s">
        <v>2024</v>
      </c>
      <c r="D727" s="234" t="s">
        <v>2025</v>
      </c>
      <c r="E727" s="242"/>
      <c r="F727" s="242"/>
      <c r="G727" s="238">
        <v>455</v>
      </c>
      <c r="H727" s="238">
        <v>455</v>
      </c>
      <c r="I727" s="239">
        <f t="shared" si="74"/>
        <v>455</v>
      </c>
      <c r="J727" s="239">
        <f t="shared" si="75"/>
        <v>455</v>
      </c>
    </row>
    <row r="728" spans="1:10">
      <c r="A728" s="78"/>
      <c r="B728" s="199"/>
      <c r="C728" s="233" t="s">
        <v>2238</v>
      </c>
      <c r="D728" s="259" t="s">
        <v>2405</v>
      </c>
      <c r="E728" s="242"/>
      <c r="F728" s="242"/>
      <c r="G728" s="238">
        <v>2</v>
      </c>
      <c r="H728" s="238">
        <v>2</v>
      </c>
      <c r="I728" s="239">
        <f t="shared" si="74"/>
        <v>2</v>
      </c>
      <c r="J728" s="239">
        <f t="shared" si="75"/>
        <v>2</v>
      </c>
    </row>
    <row r="729" spans="1:10">
      <c r="A729" s="78"/>
      <c r="B729" s="199"/>
      <c r="C729" s="233" t="s">
        <v>2606</v>
      </c>
      <c r="D729" s="259" t="s">
        <v>2607</v>
      </c>
      <c r="E729" s="242"/>
      <c r="F729" s="242"/>
      <c r="G729" s="238">
        <v>56</v>
      </c>
      <c r="H729" s="238">
        <v>56</v>
      </c>
      <c r="I729" s="239">
        <f t="shared" si="74"/>
        <v>56</v>
      </c>
      <c r="J729" s="239">
        <f t="shared" si="75"/>
        <v>56</v>
      </c>
    </row>
    <row r="730" spans="1:10" ht="51">
      <c r="A730" s="78"/>
      <c r="B730" s="199"/>
      <c r="C730" s="233" t="s">
        <v>2174</v>
      </c>
      <c r="D730" s="259" t="s">
        <v>2608</v>
      </c>
      <c r="E730" s="242"/>
      <c r="F730" s="242"/>
      <c r="G730" s="238">
        <v>81</v>
      </c>
      <c r="H730" s="238">
        <v>81</v>
      </c>
      <c r="I730" s="239">
        <f t="shared" si="74"/>
        <v>81</v>
      </c>
      <c r="J730" s="239">
        <f t="shared" si="75"/>
        <v>81</v>
      </c>
    </row>
    <row r="731" spans="1:10" ht="25.5">
      <c r="A731" s="78"/>
      <c r="B731" s="199"/>
      <c r="C731" s="253" t="s">
        <v>2609</v>
      </c>
      <c r="D731" s="264" t="s">
        <v>2610</v>
      </c>
      <c r="E731" s="242"/>
      <c r="F731" s="242"/>
      <c r="G731" s="238">
        <v>1871</v>
      </c>
      <c r="H731" s="238">
        <v>1871</v>
      </c>
      <c r="I731" s="239">
        <f t="shared" si="74"/>
        <v>1871</v>
      </c>
      <c r="J731" s="239">
        <f t="shared" si="75"/>
        <v>1871</v>
      </c>
    </row>
    <row r="732" spans="1:10" ht="38.25">
      <c r="A732" s="78"/>
      <c r="B732" s="199"/>
      <c r="C732" s="233" t="s">
        <v>2611</v>
      </c>
      <c r="D732" s="259" t="s">
        <v>2612</v>
      </c>
      <c r="E732" s="242"/>
      <c r="F732" s="242"/>
      <c r="G732" s="238">
        <v>463</v>
      </c>
      <c r="H732" s="238">
        <v>463</v>
      </c>
      <c r="I732" s="239">
        <f t="shared" si="74"/>
        <v>463</v>
      </c>
      <c r="J732" s="239">
        <f t="shared" si="75"/>
        <v>463</v>
      </c>
    </row>
    <row r="733" spans="1:10">
      <c r="A733" s="78"/>
      <c r="B733" s="199"/>
      <c r="C733" s="233" t="s">
        <v>2613</v>
      </c>
      <c r="D733" s="259" t="s">
        <v>2614</v>
      </c>
      <c r="E733" s="242"/>
      <c r="F733" s="242"/>
      <c r="G733" s="238">
        <v>62</v>
      </c>
      <c r="H733" s="238">
        <v>62</v>
      </c>
      <c r="I733" s="239">
        <f t="shared" si="74"/>
        <v>62</v>
      </c>
      <c r="J733" s="239">
        <f t="shared" si="75"/>
        <v>62</v>
      </c>
    </row>
    <row r="734" spans="1:10">
      <c r="A734" s="78"/>
      <c r="B734" s="199"/>
      <c r="C734" s="233" t="s">
        <v>2415</v>
      </c>
      <c r="D734" s="259" t="s">
        <v>2416</v>
      </c>
      <c r="E734" s="242"/>
      <c r="F734" s="242"/>
      <c r="G734" s="238"/>
      <c r="H734" s="238"/>
      <c r="I734" s="239">
        <f t="shared" si="74"/>
        <v>0</v>
      </c>
      <c r="J734" s="239">
        <f t="shared" si="75"/>
        <v>0</v>
      </c>
    </row>
    <row r="735" spans="1:10">
      <c r="A735" s="78"/>
      <c r="B735" s="199"/>
      <c r="C735" s="233" t="s">
        <v>2615</v>
      </c>
      <c r="D735" s="259" t="s">
        <v>2616</v>
      </c>
      <c r="E735" s="242"/>
      <c r="F735" s="242"/>
      <c r="G735" s="238"/>
      <c r="H735" s="238"/>
      <c r="I735" s="239">
        <f t="shared" si="74"/>
        <v>0</v>
      </c>
      <c r="J735" s="239">
        <f t="shared" si="75"/>
        <v>0</v>
      </c>
    </row>
    <row r="736" spans="1:10" ht="38.25">
      <c r="A736" s="78"/>
      <c r="B736" s="199"/>
      <c r="C736" s="233" t="s">
        <v>2417</v>
      </c>
      <c r="D736" s="259" t="s">
        <v>2418</v>
      </c>
      <c r="E736" s="242"/>
      <c r="F736" s="242"/>
      <c r="G736" s="238">
        <v>12</v>
      </c>
      <c r="H736" s="238">
        <v>12</v>
      </c>
      <c r="I736" s="239">
        <f t="shared" si="74"/>
        <v>12</v>
      </c>
      <c r="J736" s="239">
        <f t="shared" si="75"/>
        <v>12</v>
      </c>
    </row>
    <row r="737" spans="1:10" ht="25.5">
      <c r="A737" s="78"/>
      <c r="B737" s="199"/>
      <c r="C737" s="233" t="s">
        <v>2617</v>
      </c>
      <c r="D737" s="259" t="s">
        <v>2618</v>
      </c>
      <c r="E737" s="242"/>
      <c r="F737" s="242"/>
      <c r="G737" s="238"/>
      <c r="H737" s="238"/>
      <c r="I737" s="239">
        <f t="shared" si="74"/>
        <v>0</v>
      </c>
      <c r="J737" s="239">
        <f t="shared" si="75"/>
        <v>0</v>
      </c>
    </row>
    <row r="738" spans="1:10" ht="25.5">
      <c r="A738" s="78"/>
      <c r="B738" s="199"/>
      <c r="C738" s="233" t="s">
        <v>2619</v>
      </c>
      <c r="D738" s="259" t="s">
        <v>2620</v>
      </c>
      <c r="E738" s="242"/>
      <c r="F738" s="242"/>
      <c r="G738" s="238">
        <v>2313</v>
      </c>
      <c r="H738" s="238">
        <v>2313</v>
      </c>
      <c r="I738" s="239">
        <f t="shared" si="74"/>
        <v>2313</v>
      </c>
      <c r="J738" s="239">
        <f t="shared" si="75"/>
        <v>2313</v>
      </c>
    </row>
    <row r="739" spans="1:10" ht="25.5">
      <c r="A739" s="78"/>
      <c r="B739" s="199"/>
      <c r="C739" s="233" t="s">
        <v>2452</v>
      </c>
      <c r="D739" s="259" t="s">
        <v>2621</v>
      </c>
      <c r="E739" s="242"/>
      <c r="F739" s="242"/>
      <c r="G739" s="238">
        <v>2</v>
      </c>
      <c r="H739" s="238">
        <v>2</v>
      </c>
      <c r="I739" s="239">
        <f t="shared" si="74"/>
        <v>2</v>
      </c>
      <c r="J739" s="239">
        <f t="shared" si="75"/>
        <v>2</v>
      </c>
    </row>
    <row r="740" spans="1:10">
      <c r="A740" s="78"/>
      <c r="B740" s="199"/>
      <c r="C740" s="233" t="s">
        <v>2622</v>
      </c>
      <c r="D740" s="259" t="s">
        <v>2623</v>
      </c>
      <c r="E740" s="242"/>
      <c r="F740" s="242"/>
      <c r="G740" s="238">
        <v>3</v>
      </c>
      <c r="H740" s="238">
        <v>3</v>
      </c>
      <c r="I740" s="239">
        <f t="shared" si="74"/>
        <v>3</v>
      </c>
      <c r="J740" s="239">
        <f t="shared" si="75"/>
        <v>3</v>
      </c>
    </row>
    <row r="741" spans="1:10">
      <c r="A741" s="78"/>
      <c r="B741" s="199"/>
      <c r="C741" s="233" t="s">
        <v>2266</v>
      </c>
      <c r="D741" s="259" t="s">
        <v>2624</v>
      </c>
      <c r="E741" s="242"/>
      <c r="F741" s="242"/>
      <c r="G741" s="238"/>
      <c r="H741" s="238"/>
      <c r="I741" s="239">
        <f t="shared" si="74"/>
        <v>0</v>
      </c>
      <c r="J741" s="239">
        <f t="shared" si="75"/>
        <v>0</v>
      </c>
    </row>
    <row r="742" spans="1:10">
      <c r="A742" s="78"/>
      <c r="B742" s="199"/>
      <c r="C742" s="233" t="s">
        <v>2625</v>
      </c>
      <c r="D742" s="259" t="s">
        <v>2626</v>
      </c>
      <c r="E742" s="242"/>
      <c r="F742" s="242"/>
      <c r="G742" s="238">
        <v>445</v>
      </c>
      <c r="H742" s="238">
        <v>445</v>
      </c>
      <c r="I742" s="239">
        <f t="shared" si="74"/>
        <v>445</v>
      </c>
      <c r="J742" s="239">
        <f t="shared" si="75"/>
        <v>445</v>
      </c>
    </row>
    <row r="743" spans="1:10">
      <c r="A743" s="78"/>
      <c r="B743" s="199"/>
      <c r="C743" s="233" t="s">
        <v>2627</v>
      </c>
      <c r="D743" s="259" t="s">
        <v>2628</v>
      </c>
      <c r="E743" s="242"/>
      <c r="F743" s="242"/>
      <c r="G743" s="238">
        <v>457</v>
      </c>
      <c r="H743" s="238">
        <v>457</v>
      </c>
      <c r="I743" s="239">
        <f t="shared" si="74"/>
        <v>457</v>
      </c>
      <c r="J743" s="239">
        <f t="shared" si="75"/>
        <v>457</v>
      </c>
    </row>
    <row r="744" spans="1:10">
      <c r="A744" s="78"/>
      <c r="B744" s="199"/>
      <c r="C744" s="233" t="s">
        <v>2141</v>
      </c>
      <c r="D744" s="259" t="s">
        <v>2142</v>
      </c>
      <c r="E744" s="242"/>
      <c r="F744" s="242"/>
      <c r="G744" s="238"/>
      <c r="H744" s="238"/>
      <c r="I744" s="239">
        <f t="shared" si="74"/>
        <v>0</v>
      </c>
      <c r="J744" s="239">
        <f t="shared" si="75"/>
        <v>0</v>
      </c>
    </row>
    <row r="745" spans="1:10">
      <c r="A745" s="78"/>
      <c r="B745" s="199"/>
      <c r="C745" s="233" t="s">
        <v>2629</v>
      </c>
      <c r="D745" s="259" t="s">
        <v>2630</v>
      </c>
      <c r="E745" s="242"/>
      <c r="F745" s="242"/>
      <c r="G745" s="238"/>
      <c r="H745" s="238"/>
      <c r="I745" s="239">
        <f t="shared" si="74"/>
        <v>0</v>
      </c>
      <c r="J745" s="239">
        <f t="shared" si="75"/>
        <v>0</v>
      </c>
    </row>
    <row r="746" spans="1:10" ht="25.5">
      <c r="A746" s="78"/>
      <c r="B746" s="199"/>
      <c r="C746" s="233" t="s">
        <v>1824</v>
      </c>
      <c r="D746" s="259" t="s">
        <v>2631</v>
      </c>
      <c r="E746" s="242"/>
      <c r="F746" s="242"/>
      <c r="G746" s="238">
        <v>456</v>
      </c>
      <c r="H746" s="238">
        <v>456</v>
      </c>
      <c r="I746" s="239">
        <f t="shared" si="74"/>
        <v>456</v>
      </c>
      <c r="J746" s="239">
        <f t="shared" si="75"/>
        <v>456</v>
      </c>
    </row>
    <row r="747" spans="1:10" ht="38.25">
      <c r="A747" s="78"/>
      <c r="B747" s="199"/>
      <c r="C747" s="233" t="s">
        <v>2031</v>
      </c>
      <c r="D747" s="234" t="s">
        <v>2427</v>
      </c>
      <c r="E747" s="242"/>
      <c r="F747" s="242"/>
      <c r="G747" s="238">
        <v>464</v>
      </c>
      <c r="H747" s="238">
        <v>464</v>
      </c>
      <c r="I747" s="239">
        <f t="shared" si="74"/>
        <v>464</v>
      </c>
      <c r="J747" s="239">
        <f t="shared" si="75"/>
        <v>464</v>
      </c>
    </row>
    <row r="748" spans="1:10" ht="25.5">
      <c r="A748" s="78"/>
      <c r="B748" s="199"/>
      <c r="C748" s="233" t="s">
        <v>1797</v>
      </c>
      <c r="D748" s="234" t="s">
        <v>1798</v>
      </c>
      <c r="E748" s="242"/>
      <c r="F748" s="242"/>
      <c r="G748" s="238">
        <v>1987</v>
      </c>
      <c r="H748" s="238">
        <v>1987</v>
      </c>
      <c r="I748" s="239">
        <f t="shared" si="74"/>
        <v>1987</v>
      </c>
      <c r="J748" s="239">
        <f t="shared" si="75"/>
        <v>1987</v>
      </c>
    </row>
    <row r="749" spans="1:10" ht="25.5">
      <c r="A749" s="78"/>
      <c r="B749" s="199"/>
      <c r="C749" s="233" t="s">
        <v>2033</v>
      </c>
      <c r="D749" s="234" t="s">
        <v>2034</v>
      </c>
      <c r="E749" s="242"/>
      <c r="F749" s="242"/>
      <c r="G749" s="238">
        <v>95</v>
      </c>
      <c r="H749" s="238">
        <v>95</v>
      </c>
      <c r="I749" s="239">
        <f t="shared" si="74"/>
        <v>95</v>
      </c>
      <c r="J749" s="239">
        <f t="shared" si="75"/>
        <v>95</v>
      </c>
    </row>
    <row r="750" spans="1:10" ht="25.5">
      <c r="A750" s="78"/>
      <c r="B750" s="199"/>
      <c r="C750" s="233" t="s">
        <v>2035</v>
      </c>
      <c r="D750" s="234" t="s">
        <v>2036</v>
      </c>
      <c r="E750" s="242"/>
      <c r="F750" s="242"/>
      <c r="G750" s="238">
        <v>90</v>
      </c>
      <c r="H750" s="238">
        <v>90</v>
      </c>
      <c r="I750" s="239">
        <f t="shared" si="74"/>
        <v>90</v>
      </c>
      <c r="J750" s="239">
        <f t="shared" si="75"/>
        <v>90</v>
      </c>
    </row>
    <row r="751" spans="1:10" ht="38.25">
      <c r="A751" s="78"/>
      <c r="B751" s="199"/>
      <c r="C751" s="233" t="s">
        <v>1799</v>
      </c>
      <c r="D751" s="234" t="s">
        <v>1800</v>
      </c>
      <c r="E751" s="242"/>
      <c r="F751" s="242"/>
      <c r="G751" s="238"/>
      <c r="H751" s="238"/>
      <c r="I751" s="239">
        <f t="shared" si="74"/>
        <v>0</v>
      </c>
      <c r="J751" s="239">
        <f t="shared" si="75"/>
        <v>0</v>
      </c>
    </row>
    <row r="752" spans="1:10" ht="25.5">
      <c r="A752" s="78"/>
      <c r="B752" s="199"/>
      <c r="C752" s="233" t="s">
        <v>1802</v>
      </c>
      <c r="D752" s="234" t="s">
        <v>2037</v>
      </c>
      <c r="E752" s="242"/>
      <c r="F752" s="242"/>
      <c r="G752" s="238">
        <v>5</v>
      </c>
      <c r="H752" s="238">
        <v>5</v>
      </c>
      <c r="I752" s="239">
        <f t="shared" si="74"/>
        <v>5</v>
      </c>
      <c r="J752" s="239">
        <f t="shared" si="75"/>
        <v>5</v>
      </c>
    </row>
    <row r="753" spans="1:10" ht="25.5">
      <c r="A753" s="78"/>
      <c r="B753" s="199"/>
      <c r="C753" s="253" t="s">
        <v>2201</v>
      </c>
      <c r="D753" s="259" t="s">
        <v>2632</v>
      </c>
      <c r="E753" s="242"/>
      <c r="F753" s="242"/>
      <c r="G753" s="238">
        <v>5</v>
      </c>
      <c r="H753" s="238">
        <v>5</v>
      </c>
      <c r="I753" s="239">
        <f t="shared" si="74"/>
        <v>5</v>
      </c>
      <c r="J753" s="239">
        <f t="shared" si="75"/>
        <v>5</v>
      </c>
    </row>
    <row r="754" spans="1:10" ht="25.5">
      <c r="A754" s="78"/>
      <c r="B754" s="199"/>
      <c r="C754" s="233" t="s">
        <v>1803</v>
      </c>
      <c r="D754" s="259" t="s">
        <v>2633</v>
      </c>
      <c r="E754" s="242"/>
      <c r="F754" s="242"/>
      <c r="G754" s="238">
        <v>2</v>
      </c>
      <c r="H754" s="238">
        <v>2</v>
      </c>
      <c r="I754" s="239">
        <f t="shared" ref="I754:I773" si="76">E754+G754</f>
        <v>2</v>
      </c>
      <c r="J754" s="239">
        <f t="shared" ref="J754:J773" si="77">F754+H754</f>
        <v>2</v>
      </c>
    </row>
    <row r="755" spans="1:10">
      <c r="A755" s="78"/>
      <c r="B755" s="199"/>
      <c r="C755" s="253" t="s">
        <v>2038</v>
      </c>
      <c r="D755" s="259" t="s">
        <v>2634</v>
      </c>
      <c r="E755" s="242"/>
      <c r="F755" s="242"/>
      <c r="G755" s="238">
        <v>71</v>
      </c>
      <c r="H755" s="238">
        <v>71</v>
      </c>
      <c r="I755" s="239">
        <f t="shared" si="76"/>
        <v>71</v>
      </c>
      <c r="J755" s="239">
        <f t="shared" si="77"/>
        <v>71</v>
      </c>
    </row>
    <row r="756" spans="1:10">
      <c r="A756" s="78"/>
      <c r="B756" s="199"/>
      <c r="C756" s="233" t="s">
        <v>2635</v>
      </c>
      <c r="D756" s="259" t="s">
        <v>2636</v>
      </c>
      <c r="E756" s="242"/>
      <c r="F756" s="242"/>
      <c r="G756" s="238"/>
      <c r="H756" s="238"/>
      <c r="I756" s="239">
        <f t="shared" si="76"/>
        <v>0</v>
      </c>
      <c r="J756" s="239">
        <f t="shared" si="77"/>
        <v>0</v>
      </c>
    </row>
    <row r="757" spans="1:10">
      <c r="A757" s="78"/>
      <c r="B757" s="199"/>
      <c r="C757" s="233" t="s">
        <v>2300</v>
      </c>
      <c r="D757" s="259" t="s">
        <v>2301</v>
      </c>
      <c r="E757" s="242"/>
      <c r="F757" s="242"/>
      <c r="G757" s="238"/>
      <c r="H757" s="238"/>
      <c r="I757" s="239">
        <f t="shared" si="76"/>
        <v>0</v>
      </c>
      <c r="J757" s="239">
        <f t="shared" si="77"/>
        <v>0</v>
      </c>
    </row>
    <row r="758" spans="1:10">
      <c r="A758" s="78"/>
      <c r="B758" s="199"/>
      <c r="C758" s="233" t="s">
        <v>2637</v>
      </c>
      <c r="D758" s="259" t="s">
        <v>2638</v>
      </c>
      <c r="E758" s="242"/>
      <c r="F758" s="242"/>
      <c r="G758" s="238"/>
      <c r="H758" s="238"/>
      <c r="I758" s="239">
        <f t="shared" si="76"/>
        <v>0</v>
      </c>
      <c r="J758" s="239">
        <f t="shared" si="77"/>
        <v>0</v>
      </c>
    </row>
    <row r="759" spans="1:10">
      <c r="A759" s="78"/>
      <c r="B759" s="199"/>
      <c r="C759" s="233" t="s">
        <v>2184</v>
      </c>
      <c r="D759" s="259" t="s">
        <v>2639</v>
      </c>
      <c r="E759" s="242"/>
      <c r="F759" s="242"/>
      <c r="G759" s="238">
        <v>1</v>
      </c>
      <c r="H759" s="238">
        <v>1</v>
      </c>
      <c r="I759" s="239">
        <f t="shared" si="76"/>
        <v>1</v>
      </c>
      <c r="J759" s="239">
        <f t="shared" si="77"/>
        <v>1</v>
      </c>
    </row>
    <row r="760" spans="1:10" ht="25.5">
      <c r="A760" s="78"/>
      <c r="B760" s="199"/>
      <c r="C760" s="233" t="s">
        <v>1804</v>
      </c>
      <c r="D760" s="259" t="s">
        <v>2640</v>
      </c>
      <c r="E760" s="242"/>
      <c r="F760" s="242"/>
      <c r="G760" s="238">
        <v>434</v>
      </c>
      <c r="H760" s="238">
        <v>434</v>
      </c>
      <c r="I760" s="239">
        <f t="shared" si="76"/>
        <v>434</v>
      </c>
      <c r="J760" s="239">
        <f t="shared" si="77"/>
        <v>434</v>
      </c>
    </row>
    <row r="761" spans="1:10" ht="25.5">
      <c r="A761" s="78"/>
      <c r="B761" s="199"/>
      <c r="C761" s="233" t="s">
        <v>2176</v>
      </c>
      <c r="D761" s="259" t="s">
        <v>2225</v>
      </c>
      <c r="E761" s="242"/>
      <c r="F761" s="242"/>
      <c r="G761" s="238">
        <v>124</v>
      </c>
      <c r="H761" s="238">
        <v>124</v>
      </c>
      <c r="I761" s="239">
        <f t="shared" si="76"/>
        <v>124</v>
      </c>
      <c r="J761" s="239">
        <f t="shared" si="77"/>
        <v>124</v>
      </c>
    </row>
    <row r="762" spans="1:10">
      <c r="A762" s="78"/>
      <c r="B762" s="199"/>
      <c r="C762" s="233" t="s">
        <v>2641</v>
      </c>
      <c r="D762" s="259" t="s">
        <v>2642</v>
      </c>
      <c r="E762" s="242"/>
      <c r="F762" s="242"/>
      <c r="G762" s="238"/>
      <c r="H762" s="238"/>
      <c r="I762" s="239">
        <f t="shared" si="76"/>
        <v>0</v>
      </c>
      <c r="J762" s="239">
        <f t="shared" si="77"/>
        <v>0</v>
      </c>
    </row>
    <row r="763" spans="1:10">
      <c r="A763" s="78"/>
      <c r="B763" s="199"/>
      <c r="C763" s="233" t="s">
        <v>2275</v>
      </c>
      <c r="D763" s="259" t="s">
        <v>2276</v>
      </c>
      <c r="E763" s="242"/>
      <c r="F763" s="242"/>
      <c r="G763" s="238">
        <v>1559</v>
      </c>
      <c r="H763" s="238">
        <v>1559</v>
      </c>
      <c r="I763" s="239">
        <f t="shared" si="76"/>
        <v>1559</v>
      </c>
      <c r="J763" s="239">
        <f t="shared" si="77"/>
        <v>1559</v>
      </c>
    </row>
    <row r="764" spans="1:10">
      <c r="A764" s="78"/>
      <c r="B764" s="199"/>
      <c r="C764" s="233" t="s">
        <v>2143</v>
      </c>
      <c r="D764" s="259" t="s">
        <v>2129</v>
      </c>
      <c r="E764" s="242"/>
      <c r="F764" s="242"/>
      <c r="G764" s="238">
        <v>1</v>
      </c>
      <c r="H764" s="238">
        <v>1</v>
      </c>
      <c r="I764" s="239">
        <f t="shared" si="76"/>
        <v>1</v>
      </c>
      <c r="J764" s="239">
        <f t="shared" si="77"/>
        <v>1</v>
      </c>
    </row>
    <row r="765" spans="1:10" ht="25.5">
      <c r="A765" s="78"/>
      <c r="B765" s="199"/>
      <c r="C765" s="233" t="s">
        <v>1806</v>
      </c>
      <c r="D765" s="259" t="s">
        <v>2643</v>
      </c>
      <c r="E765" s="242"/>
      <c r="F765" s="242"/>
      <c r="G765" s="238"/>
      <c r="H765" s="238"/>
      <c r="I765" s="239">
        <f t="shared" si="76"/>
        <v>0</v>
      </c>
      <c r="J765" s="239">
        <f t="shared" si="77"/>
        <v>0</v>
      </c>
    </row>
    <row r="766" spans="1:10" ht="25.5">
      <c r="A766" s="78"/>
      <c r="B766" s="199"/>
      <c r="C766" s="233" t="s">
        <v>2644</v>
      </c>
      <c r="D766" s="259" t="s">
        <v>2645</v>
      </c>
      <c r="E766" s="242"/>
      <c r="F766" s="242"/>
      <c r="G766" s="238"/>
      <c r="H766" s="238"/>
      <c r="I766" s="239">
        <f t="shared" si="76"/>
        <v>0</v>
      </c>
      <c r="J766" s="239">
        <f t="shared" si="77"/>
        <v>0</v>
      </c>
    </row>
    <row r="767" spans="1:10" ht="25.5">
      <c r="A767" s="78"/>
      <c r="B767" s="199"/>
      <c r="C767" s="233" t="s">
        <v>2448</v>
      </c>
      <c r="D767" s="259" t="s">
        <v>2646</v>
      </c>
      <c r="E767" s="242"/>
      <c r="F767" s="242"/>
      <c r="G767" s="238"/>
      <c r="H767" s="238"/>
      <c r="I767" s="239">
        <f t="shared" si="76"/>
        <v>0</v>
      </c>
      <c r="J767" s="239">
        <f t="shared" si="77"/>
        <v>0</v>
      </c>
    </row>
    <row r="768" spans="1:10">
      <c r="A768" s="78"/>
      <c r="B768" s="199"/>
      <c r="C768" s="233" t="s">
        <v>2415</v>
      </c>
      <c r="D768" s="259" t="s">
        <v>2416</v>
      </c>
      <c r="E768" s="242"/>
      <c r="F768" s="242"/>
      <c r="G768" s="238">
        <v>295</v>
      </c>
      <c r="H768" s="238">
        <v>295</v>
      </c>
      <c r="I768" s="239">
        <f t="shared" si="76"/>
        <v>295</v>
      </c>
      <c r="J768" s="239">
        <f t="shared" si="77"/>
        <v>295</v>
      </c>
    </row>
    <row r="769" spans="1:10">
      <c r="A769" s="78"/>
      <c r="B769" s="199"/>
      <c r="C769" s="233" t="s">
        <v>2647</v>
      </c>
      <c r="D769" s="259" t="s">
        <v>2648</v>
      </c>
      <c r="E769" s="242"/>
      <c r="F769" s="242"/>
      <c r="G769" s="238">
        <v>294</v>
      </c>
      <c r="H769" s="238">
        <v>294</v>
      </c>
      <c r="I769" s="239">
        <f t="shared" si="76"/>
        <v>294</v>
      </c>
      <c r="J769" s="239">
        <f t="shared" si="77"/>
        <v>294</v>
      </c>
    </row>
    <row r="770" spans="1:10" ht="25.5">
      <c r="A770" s="78"/>
      <c r="B770" s="199"/>
      <c r="C770" s="233" t="s">
        <v>2024</v>
      </c>
      <c r="D770" s="259" t="s">
        <v>2424</v>
      </c>
      <c r="E770" s="242"/>
      <c r="F770" s="242"/>
      <c r="G770" s="238"/>
      <c r="H770" s="238"/>
      <c r="I770" s="239">
        <f t="shared" si="76"/>
        <v>0</v>
      </c>
      <c r="J770" s="239">
        <f t="shared" si="77"/>
        <v>0</v>
      </c>
    </row>
    <row r="771" spans="1:10">
      <c r="A771" s="78"/>
      <c r="B771" s="199"/>
      <c r="C771" s="233" t="s">
        <v>2056</v>
      </c>
      <c r="D771" s="259" t="s">
        <v>2057</v>
      </c>
      <c r="E771" s="242"/>
      <c r="F771" s="242"/>
      <c r="G771" s="238">
        <v>2</v>
      </c>
      <c r="H771" s="238">
        <v>2</v>
      </c>
      <c r="I771" s="239">
        <f t="shared" si="76"/>
        <v>2</v>
      </c>
      <c r="J771" s="239">
        <f t="shared" si="77"/>
        <v>2</v>
      </c>
    </row>
    <row r="772" spans="1:10">
      <c r="A772" s="78"/>
      <c r="B772" s="199"/>
      <c r="C772" s="233" t="s">
        <v>2649</v>
      </c>
      <c r="D772" s="259" t="s">
        <v>2650</v>
      </c>
      <c r="E772" s="242"/>
      <c r="F772" s="242"/>
      <c r="G772" s="238">
        <v>1</v>
      </c>
      <c r="H772" s="238">
        <v>1</v>
      </c>
      <c r="I772" s="239">
        <f t="shared" si="76"/>
        <v>1</v>
      </c>
      <c r="J772" s="239">
        <f t="shared" si="77"/>
        <v>1</v>
      </c>
    </row>
    <row r="773" spans="1:10" ht="38.25">
      <c r="A773" s="78"/>
      <c r="B773" s="199"/>
      <c r="C773" s="233" t="s">
        <v>2504</v>
      </c>
      <c r="D773" s="259" t="s">
        <v>2651</v>
      </c>
      <c r="E773" s="242"/>
      <c r="F773" s="242"/>
      <c r="G773" s="238">
        <v>1</v>
      </c>
      <c r="H773" s="238">
        <v>1</v>
      </c>
      <c r="I773" s="239">
        <f t="shared" si="76"/>
        <v>1</v>
      </c>
      <c r="J773" s="239">
        <f t="shared" si="77"/>
        <v>1</v>
      </c>
    </row>
    <row r="774" spans="1:10">
      <c r="C774" s="85"/>
      <c r="D774" s="84"/>
      <c r="E774" s="83"/>
      <c r="F774" s="83"/>
      <c r="G774" s="84"/>
      <c r="H774" s="84"/>
      <c r="I774" s="160">
        <f t="shared" ref="I774:J775" si="78">SUM(E774,G774)</f>
        <v>0</v>
      </c>
      <c r="J774" s="160">
        <f t="shared" si="78"/>
        <v>0</v>
      </c>
    </row>
    <row r="775" spans="1:10">
      <c r="C775" s="85"/>
      <c r="D775" s="84"/>
      <c r="E775" s="83"/>
      <c r="F775" s="83"/>
      <c r="G775" s="84"/>
      <c r="H775" s="84"/>
      <c r="I775" s="160">
        <f t="shared" si="78"/>
        <v>0</v>
      </c>
      <c r="J775" s="160">
        <f t="shared" si="78"/>
        <v>0</v>
      </c>
    </row>
    <row r="777" spans="1:10" ht="15" thickBot="1">
      <c r="A777" s="79" t="s">
        <v>5550</v>
      </c>
      <c r="B777" s="229" t="s">
        <v>1710</v>
      </c>
      <c r="C777" s="230"/>
      <c r="D777" s="229"/>
      <c r="E777" s="229"/>
      <c r="F777" s="229"/>
      <c r="G777" s="229"/>
      <c r="H777" s="229"/>
      <c r="I777" s="229"/>
      <c r="J777" s="229"/>
    </row>
    <row r="778" spans="1:10" ht="19.5" customHeight="1" thickBot="1">
      <c r="A778" s="78"/>
      <c r="B778" s="194" t="s">
        <v>200</v>
      </c>
      <c r="C778" s="196"/>
      <c r="D778" s="78"/>
      <c r="E778" s="1243">
        <f t="shared" ref="E778:J778" si="79">SUM(E779:E780)</f>
        <v>5289</v>
      </c>
      <c r="F778" s="1246">
        <f t="shared" si="79"/>
        <v>5289</v>
      </c>
      <c r="G778" s="1243">
        <f t="shared" si="79"/>
        <v>0</v>
      </c>
      <c r="H778" s="1243">
        <f t="shared" si="79"/>
        <v>0</v>
      </c>
      <c r="I778" s="1243">
        <f t="shared" si="79"/>
        <v>5289</v>
      </c>
      <c r="J778" s="1244">
        <f t="shared" si="79"/>
        <v>5289</v>
      </c>
    </row>
    <row r="779" spans="1:10" ht="13.5" thickTop="1">
      <c r="C779" s="233" t="s">
        <v>1790</v>
      </c>
      <c r="D779" s="255" t="s">
        <v>1791</v>
      </c>
      <c r="E779" s="1252">
        <v>3043</v>
      </c>
      <c r="F779" s="1252">
        <v>3043</v>
      </c>
      <c r="G779" s="1238"/>
      <c r="H779" s="1238"/>
      <c r="I779" s="235">
        <f>E779+G779</f>
        <v>3043</v>
      </c>
      <c r="J779" s="235">
        <f>F779+H779</f>
        <v>3043</v>
      </c>
    </row>
    <row r="780" spans="1:10">
      <c r="C780" s="233" t="s">
        <v>1792</v>
      </c>
      <c r="D780" s="234" t="s">
        <v>1793</v>
      </c>
      <c r="E780" s="301">
        <v>2246</v>
      </c>
      <c r="F780" s="301">
        <v>2246</v>
      </c>
      <c r="G780" s="278"/>
      <c r="H780" s="278"/>
      <c r="I780" s="239">
        <f>E780+G780</f>
        <v>2246</v>
      </c>
      <c r="J780" s="239">
        <f>F780+H780</f>
        <v>2246</v>
      </c>
    </row>
    <row r="781" spans="1:10">
      <c r="C781" s="188"/>
      <c r="D781" s="81"/>
      <c r="E781" s="160"/>
      <c r="F781" s="160"/>
      <c r="G781" s="160"/>
      <c r="H781" s="160"/>
      <c r="I781" s="160">
        <f t="shared" ref="I781:J784" si="80">SUM(E781,G781)</f>
        <v>0</v>
      </c>
      <c r="J781" s="160">
        <f t="shared" si="80"/>
        <v>0</v>
      </c>
    </row>
    <row r="782" spans="1:10">
      <c r="C782" s="188"/>
      <c r="D782" s="81"/>
      <c r="E782" s="160"/>
      <c r="F782" s="160"/>
      <c r="G782" s="160"/>
      <c r="H782" s="160"/>
      <c r="I782" s="160">
        <f t="shared" si="80"/>
        <v>0</v>
      </c>
      <c r="J782" s="160">
        <f t="shared" si="80"/>
        <v>0</v>
      </c>
    </row>
    <row r="783" spans="1:10">
      <c r="C783" s="188"/>
      <c r="D783" s="81"/>
      <c r="E783" s="160"/>
      <c r="F783" s="160"/>
      <c r="G783" s="160"/>
      <c r="H783" s="160"/>
      <c r="I783" s="160">
        <f t="shared" si="80"/>
        <v>0</v>
      </c>
      <c r="J783" s="160">
        <f t="shared" si="80"/>
        <v>0</v>
      </c>
    </row>
    <row r="784" spans="1:10">
      <c r="A784" s="159"/>
      <c r="B784" s="159"/>
      <c r="C784" s="188"/>
      <c r="D784" s="81"/>
      <c r="E784" s="160"/>
      <c r="F784" s="160"/>
      <c r="G784" s="160"/>
      <c r="H784" s="160"/>
      <c r="I784" s="160">
        <f t="shared" si="80"/>
        <v>0</v>
      </c>
      <c r="J784" s="160">
        <f t="shared" si="80"/>
        <v>0</v>
      </c>
    </row>
    <row r="786" spans="1:10" ht="15" thickBot="1">
      <c r="A786" s="78"/>
      <c r="B786" s="229" t="s">
        <v>1709</v>
      </c>
      <c r="C786" s="230"/>
      <c r="D786" s="229"/>
      <c r="E786" s="229"/>
      <c r="F786" s="229"/>
      <c r="G786" s="229"/>
      <c r="H786" s="229"/>
      <c r="I786" s="229"/>
      <c r="J786" s="229"/>
    </row>
    <row r="787" spans="1:10" ht="21" customHeight="1" thickBot="1">
      <c r="A787" s="78"/>
      <c r="B787" s="194" t="s">
        <v>199</v>
      </c>
      <c r="C787" s="195"/>
      <c r="D787" s="78"/>
      <c r="E787" s="1199">
        <f t="shared" ref="E787:J787" si="81">SUM(E788,E789)</f>
        <v>1321</v>
      </c>
      <c r="F787" s="1199">
        <f t="shared" si="81"/>
        <v>1321</v>
      </c>
      <c r="G787" s="1199">
        <f t="shared" si="81"/>
        <v>43793</v>
      </c>
      <c r="H787" s="1199">
        <f t="shared" si="81"/>
        <v>43793</v>
      </c>
      <c r="I787" s="1199">
        <f t="shared" si="81"/>
        <v>45114</v>
      </c>
      <c r="J787" s="1200">
        <f t="shared" si="81"/>
        <v>45114</v>
      </c>
    </row>
    <row r="788" spans="1:10" ht="15.75" thickBot="1">
      <c r="A788" s="78"/>
      <c r="B788" s="194" t="s">
        <v>197</v>
      </c>
      <c r="C788" s="195"/>
      <c r="D788" s="78"/>
      <c r="E788" s="1222">
        <v>0</v>
      </c>
      <c r="F788" s="1222">
        <v>0</v>
      </c>
      <c r="G788" s="1222">
        <v>0</v>
      </c>
      <c r="H788" s="1222">
        <v>0</v>
      </c>
      <c r="I788" s="1222">
        <v>0</v>
      </c>
      <c r="J788" s="1221">
        <v>0</v>
      </c>
    </row>
    <row r="789" spans="1:10" ht="15" thickBot="1">
      <c r="A789" s="78"/>
      <c r="B789" s="199" t="s">
        <v>1708</v>
      </c>
      <c r="C789" s="197"/>
      <c r="D789" s="78"/>
      <c r="E789" s="1198">
        <f t="shared" ref="E789:J789" si="82">SUM(E790:E877)</f>
        <v>1321</v>
      </c>
      <c r="F789" s="1198">
        <f t="shared" si="82"/>
        <v>1321</v>
      </c>
      <c r="G789" s="1198">
        <f t="shared" si="82"/>
        <v>43793</v>
      </c>
      <c r="H789" s="1198">
        <f t="shared" si="82"/>
        <v>43793</v>
      </c>
      <c r="I789" s="1198">
        <f t="shared" si="82"/>
        <v>45114</v>
      </c>
      <c r="J789" s="1197">
        <f t="shared" si="82"/>
        <v>45114</v>
      </c>
    </row>
    <row r="790" spans="1:10">
      <c r="A790" s="78"/>
      <c r="B790" s="199"/>
      <c r="C790" s="233" t="s">
        <v>2652</v>
      </c>
      <c r="D790" s="234" t="s">
        <v>2653</v>
      </c>
      <c r="E790" s="300"/>
      <c r="F790" s="300"/>
      <c r="G790" s="300"/>
      <c r="H790" s="300"/>
      <c r="I790" s="235">
        <f t="shared" ref="I790:I821" si="83">E790+G790</f>
        <v>0</v>
      </c>
      <c r="J790" s="235">
        <f t="shared" ref="J790:J821" si="84">F790+H790</f>
        <v>0</v>
      </c>
    </row>
    <row r="791" spans="1:10" ht="25.5">
      <c r="A791" s="78"/>
      <c r="B791" s="199"/>
      <c r="C791" s="233" t="s">
        <v>2481</v>
      </c>
      <c r="D791" s="234" t="s">
        <v>2654</v>
      </c>
      <c r="E791" s="238"/>
      <c r="F791" s="238"/>
      <c r="G791" s="238">
        <v>9</v>
      </c>
      <c r="H791" s="238">
        <v>9</v>
      </c>
      <c r="I791" s="239">
        <f t="shared" si="83"/>
        <v>9</v>
      </c>
      <c r="J791" s="239">
        <f t="shared" si="84"/>
        <v>9</v>
      </c>
    </row>
    <row r="792" spans="1:10">
      <c r="A792" s="78"/>
      <c r="B792" s="199"/>
      <c r="C792" s="233" t="s">
        <v>2122</v>
      </c>
      <c r="D792" s="234" t="s">
        <v>2123</v>
      </c>
      <c r="E792" s="238"/>
      <c r="F792" s="238"/>
      <c r="G792" s="238">
        <v>18</v>
      </c>
      <c r="H792" s="238">
        <v>18</v>
      </c>
      <c r="I792" s="239">
        <f t="shared" si="83"/>
        <v>18</v>
      </c>
      <c r="J792" s="239">
        <f t="shared" si="84"/>
        <v>18</v>
      </c>
    </row>
    <row r="793" spans="1:10" ht="25.5">
      <c r="A793" s="78"/>
      <c r="B793" s="199"/>
      <c r="C793" s="233" t="s">
        <v>2146</v>
      </c>
      <c r="D793" s="234" t="s">
        <v>2147</v>
      </c>
      <c r="E793" s="238"/>
      <c r="F793" s="238"/>
      <c r="G793" s="238"/>
      <c r="H793" s="238"/>
      <c r="I793" s="239">
        <f t="shared" si="83"/>
        <v>0</v>
      </c>
      <c r="J793" s="239">
        <f t="shared" si="84"/>
        <v>0</v>
      </c>
    </row>
    <row r="794" spans="1:10" ht="25.5">
      <c r="A794" s="78"/>
      <c r="B794" s="199"/>
      <c r="C794" s="233" t="s">
        <v>2148</v>
      </c>
      <c r="D794" s="234" t="s">
        <v>2149</v>
      </c>
      <c r="E794" s="238"/>
      <c r="F794" s="238"/>
      <c r="G794" s="238"/>
      <c r="H794" s="238"/>
      <c r="I794" s="239">
        <f t="shared" si="83"/>
        <v>0</v>
      </c>
      <c r="J794" s="239">
        <f t="shared" si="84"/>
        <v>0</v>
      </c>
    </row>
    <row r="795" spans="1:10">
      <c r="A795" s="78"/>
      <c r="B795" s="199"/>
      <c r="C795" s="233" t="s">
        <v>2124</v>
      </c>
      <c r="D795" s="263" t="s">
        <v>2655</v>
      </c>
      <c r="E795" s="238"/>
      <c r="F795" s="238"/>
      <c r="G795" s="238">
        <v>4</v>
      </c>
      <c r="H795" s="238">
        <v>4</v>
      </c>
      <c r="I795" s="239">
        <f t="shared" si="83"/>
        <v>4</v>
      </c>
      <c r="J795" s="239">
        <f t="shared" si="84"/>
        <v>4</v>
      </c>
    </row>
    <row r="796" spans="1:10">
      <c r="A796" s="78"/>
      <c r="B796" s="199"/>
      <c r="C796" s="233" t="s">
        <v>2656</v>
      </c>
      <c r="D796" s="234" t="s">
        <v>2657</v>
      </c>
      <c r="E796" s="238"/>
      <c r="F796" s="238"/>
      <c r="G796" s="238"/>
      <c r="H796" s="238"/>
      <c r="I796" s="239">
        <f t="shared" si="83"/>
        <v>0</v>
      </c>
      <c r="J796" s="239">
        <f t="shared" si="84"/>
        <v>0</v>
      </c>
    </row>
    <row r="797" spans="1:10" ht="25.5">
      <c r="A797" s="78"/>
      <c r="B797" s="199"/>
      <c r="C797" s="233" t="s">
        <v>2152</v>
      </c>
      <c r="D797" s="234" t="s">
        <v>2153</v>
      </c>
      <c r="E797" s="238"/>
      <c r="F797" s="238"/>
      <c r="G797" s="238">
        <v>9</v>
      </c>
      <c r="H797" s="238">
        <v>9</v>
      </c>
      <c r="I797" s="239">
        <f t="shared" si="83"/>
        <v>9</v>
      </c>
      <c r="J797" s="239">
        <f t="shared" si="84"/>
        <v>9</v>
      </c>
    </row>
    <row r="798" spans="1:10" ht="25.5">
      <c r="A798" s="78"/>
      <c r="B798" s="199"/>
      <c r="C798" s="253" t="s">
        <v>1794</v>
      </c>
      <c r="D798" s="264" t="s">
        <v>2433</v>
      </c>
      <c r="E798" s="242">
        <v>73</v>
      </c>
      <c r="F798" s="242">
        <v>73</v>
      </c>
      <c r="G798" s="238">
        <v>224</v>
      </c>
      <c r="H798" s="238">
        <v>224</v>
      </c>
      <c r="I798" s="239">
        <f t="shared" si="83"/>
        <v>297</v>
      </c>
      <c r="J798" s="239">
        <f t="shared" si="84"/>
        <v>297</v>
      </c>
    </row>
    <row r="799" spans="1:10">
      <c r="A799" s="78"/>
      <c r="B799" s="199"/>
      <c r="C799" s="233" t="s">
        <v>2206</v>
      </c>
      <c r="D799" s="234" t="s">
        <v>2207</v>
      </c>
      <c r="E799" s="242">
        <v>3</v>
      </c>
      <c r="F799" s="242">
        <v>3</v>
      </c>
      <c r="G799" s="238">
        <v>4</v>
      </c>
      <c r="H799" s="238">
        <v>4</v>
      </c>
      <c r="I799" s="239">
        <f t="shared" si="83"/>
        <v>7</v>
      </c>
      <c r="J799" s="239">
        <f t="shared" si="84"/>
        <v>7</v>
      </c>
    </row>
    <row r="800" spans="1:10" ht="25.5">
      <c r="A800" s="78"/>
      <c r="B800" s="199"/>
      <c r="C800" s="253" t="s">
        <v>2658</v>
      </c>
      <c r="D800" s="264" t="s">
        <v>2659</v>
      </c>
      <c r="E800" s="242"/>
      <c r="F800" s="242"/>
      <c r="G800" s="238"/>
      <c r="H800" s="238"/>
      <c r="I800" s="239">
        <f t="shared" si="83"/>
        <v>0</v>
      </c>
      <c r="J800" s="239">
        <f t="shared" si="84"/>
        <v>0</v>
      </c>
    </row>
    <row r="801" spans="1:10">
      <c r="A801" s="78"/>
      <c r="B801" s="199"/>
      <c r="C801" s="253" t="s">
        <v>2660</v>
      </c>
      <c r="D801" s="264" t="s">
        <v>2661</v>
      </c>
      <c r="E801" s="242"/>
      <c r="F801" s="242"/>
      <c r="G801" s="242"/>
      <c r="H801" s="242"/>
      <c r="I801" s="239">
        <f t="shared" si="83"/>
        <v>0</v>
      </c>
      <c r="J801" s="239">
        <f t="shared" si="84"/>
        <v>0</v>
      </c>
    </row>
    <row r="802" spans="1:10">
      <c r="A802" s="78"/>
      <c r="B802" s="199"/>
      <c r="C802" s="233" t="s">
        <v>2662</v>
      </c>
      <c r="D802" s="234" t="s">
        <v>2663</v>
      </c>
      <c r="E802" s="242"/>
      <c r="F802" s="242"/>
      <c r="G802" s="242"/>
      <c r="H802" s="242"/>
      <c r="I802" s="239">
        <f t="shared" si="83"/>
        <v>0</v>
      </c>
      <c r="J802" s="239">
        <f t="shared" si="84"/>
        <v>0</v>
      </c>
    </row>
    <row r="803" spans="1:10">
      <c r="A803" s="78"/>
      <c r="B803" s="199"/>
      <c r="C803" s="233" t="s">
        <v>2664</v>
      </c>
      <c r="D803" s="234" t="s">
        <v>2665</v>
      </c>
      <c r="E803" s="242"/>
      <c r="F803" s="242"/>
      <c r="G803" s="242"/>
      <c r="H803" s="242"/>
      <c r="I803" s="239">
        <f t="shared" si="83"/>
        <v>0</v>
      </c>
      <c r="J803" s="239">
        <f t="shared" si="84"/>
        <v>0</v>
      </c>
    </row>
    <row r="804" spans="1:10">
      <c r="A804" s="78"/>
      <c r="B804" s="199"/>
      <c r="C804" s="233" t="s">
        <v>2666</v>
      </c>
      <c r="D804" s="234" t="s">
        <v>2667</v>
      </c>
      <c r="E804" s="242"/>
      <c r="F804" s="242"/>
      <c r="G804" s="242"/>
      <c r="H804" s="242"/>
      <c r="I804" s="239">
        <f t="shared" si="83"/>
        <v>0</v>
      </c>
      <c r="J804" s="239">
        <f t="shared" si="84"/>
        <v>0</v>
      </c>
    </row>
    <row r="805" spans="1:10">
      <c r="A805" s="78"/>
      <c r="B805" s="199"/>
      <c r="C805" s="233" t="s">
        <v>2668</v>
      </c>
      <c r="D805" s="234" t="s">
        <v>2669</v>
      </c>
      <c r="E805" s="242"/>
      <c r="F805" s="242"/>
      <c r="G805" s="242"/>
      <c r="H805" s="242"/>
      <c r="I805" s="239">
        <f t="shared" si="83"/>
        <v>0</v>
      </c>
      <c r="J805" s="239">
        <f t="shared" si="84"/>
        <v>0</v>
      </c>
    </row>
    <row r="806" spans="1:10" ht="25.5">
      <c r="A806" s="78"/>
      <c r="B806" s="199"/>
      <c r="C806" s="233" t="s">
        <v>2670</v>
      </c>
      <c r="D806" s="234" t="s">
        <v>2671</v>
      </c>
      <c r="E806" s="242"/>
      <c r="F806" s="242"/>
      <c r="G806" s="242"/>
      <c r="H806" s="242"/>
      <c r="I806" s="239">
        <f t="shared" si="83"/>
        <v>0</v>
      </c>
      <c r="J806" s="239">
        <f t="shared" si="84"/>
        <v>0</v>
      </c>
    </row>
    <row r="807" spans="1:10">
      <c r="A807" s="78"/>
      <c r="B807" s="199"/>
      <c r="C807" s="233" t="s">
        <v>2672</v>
      </c>
      <c r="D807" s="234" t="s">
        <v>2673</v>
      </c>
      <c r="E807" s="242"/>
      <c r="F807" s="242"/>
      <c r="G807" s="242"/>
      <c r="H807" s="242"/>
      <c r="I807" s="239">
        <f t="shared" si="83"/>
        <v>0</v>
      </c>
      <c r="J807" s="239">
        <f t="shared" si="84"/>
        <v>0</v>
      </c>
    </row>
    <row r="808" spans="1:10">
      <c r="A808" s="78"/>
      <c r="B808" s="199"/>
      <c r="C808" s="233" t="s">
        <v>2674</v>
      </c>
      <c r="D808" s="234" t="s">
        <v>2675</v>
      </c>
      <c r="E808" s="242"/>
      <c r="F808" s="242"/>
      <c r="G808" s="242"/>
      <c r="H808" s="242"/>
      <c r="I808" s="239">
        <f t="shared" si="83"/>
        <v>0</v>
      </c>
      <c r="J808" s="239">
        <f t="shared" si="84"/>
        <v>0</v>
      </c>
    </row>
    <row r="809" spans="1:10" ht="25.5">
      <c r="A809" s="78"/>
      <c r="B809" s="199"/>
      <c r="C809" s="233" t="s">
        <v>1824</v>
      </c>
      <c r="D809" s="234" t="s">
        <v>2631</v>
      </c>
      <c r="E809" s="238"/>
      <c r="F809" s="238"/>
      <c r="G809" s="238">
        <v>4</v>
      </c>
      <c r="H809" s="238">
        <v>4</v>
      </c>
      <c r="I809" s="239">
        <f t="shared" si="83"/>
        <v>4</v>
      </c>
      <c r="J809" s="239">
        <f t="shared" si="84"/>
        <v>4</v>
      </c>
    </row>
    <row r="810" spans="1:10" ht="25.5">
      <c r="A810" s="78"/>
      <c r="B810" s="199"/>
      <c r="C810" s="233" t="s">
        <v>2024</v>
      </c>
      <c r="D810" s="234" t="s">
        <v>2424</v>
      </c>
      <c r="E810" s="238"/>
      <c r="F810" s="238"/>
      <c r="G810" s="238">
        <v>5</v>
      </c>
      <c r="H810" s="238">
        <v>5</v>
      </c>
      <c r="I810" s="239">
        <f t="shared" si="83"/>
        <v>5</v>
      </c>
      <c r="J810" s="239">
        <f t="shared" si="84"/>
        <v>5</v>
      </c>
    </row>
    <row r="811" spans="1:10" ht="51">
      <c r="A811" s="78"/>
      <c r="B811" s="199"/>
      <c r="C811" s="233" t="s">
        <v>2676</v>
      </c>
      <c r="D811" s="234" t="s">
        <v>2677</v>
      </c>
      <c r="E811" s="242"/>
      <c r="F811" s="242"/>
      <c r="G811" s="238"/>
      <c r="H811" s="238"/>
      <c r="I811" s="239">
        <f t="shared" si="83"/>
        <v>0</v>
      </c>
      <c r="J811" s="239">
        <f t="shared" si="84"/>
        <v>0</v>
      </c>
    </row>
    <row r="812" spans="1:10">
      <c r="A812" s="78"/>
      <c r="B812" s="199"/>
      <c r="C812" s="233" t="s">
        <v>2678</v>
      </c>
      <c r="D812" s="234" t="s">
        <v>2679</v>
      </c>
      <c r="E812" s="242"/>
      <c r="F812" s="242"/>
      <c r="G812" s="238"/>
      <c r="H812" s="238"/>
      <c r="I812" s="239">
        <f t="shared" si="83"/>
        <v>0</v>
      </c>
      <c r="J812" s="239">
        <f t="shared" si="84"/>
        <v>0</v>
      </c>
    </row>
    <row r="813" spans="1:10">
      <c r="A813" s="78"/>
      <c r="B813" s="199"/>
      <c r="C813" s="233" t="s">
        <v>2680</v>
      </c>
      <c r="D813" s="234" t="s">
        <v>2681</v>
      </c>
      <c r="E813" s="242"/>
      <c r="F813" s="242"/>
      <c r="G813" s="238"/>
      <c r="H813" s="238"/>
      <c r="I813" s="239">
        <f t="shared" si="83"/>
        <v>0</v>
      </c>
      <c r="J813" s="239">
        <f t="shared" si="84"/>
        <v>0</v>
      </c>
    </row>
    <row r="814" spans="1:10">
      <c r="A814" s="78"/>
      <c r="B814" s="199"/>
      <c r="C814" s="233" t="s">
        <v>2682</v>
      </c>
      <c r="D814" s="234" t="s">
        <v>2683</v>
      </c>
      <c r="E814" s="242"/>
      <c r="F814" s="242"/>
      <c r="G814" s="238"/>
      <c r="H814" s="238"/>
      <c r="I814" s="239">
        <f t="shared" si="83"/>
        <v>0</v>
      </c>
      <c r="J814" s="239">
        <f t="shared" si="84"/>
        <v>0</v>
      </c>
    </row>
    <row r="815" spans="1:10" ht="38.25">
      <c r="A815" s="78"/>
      <c r="B815" s="199"/>
      <c r="C815" s="233" t="s">
        <v>2514</v>
      </c>
      <c r="D815" s="234" t="s">
        <v>2684</v>
      </c>
      <c r="E815" s="242"/>
      <c r="F815" s="242"/>
      <c r="G815" s="238"/>
      <c r="H815" s="238"/>
      <c r="I815" s="239">
        <f t="shared" si="83"/>
        <v>0</v>
      </c>
      <c r="J815" s="239">
        <f t="shared" si="84"/>
        <v>0</v>
      </c>
    </row>
    <row r="816" spans="1:10" ht="38.25">
      <c r="A816" s="78"/>
      <c r="B816" s="199"/>
      <c r="C816" s="233" t="s">
        <v>2425</v>
      </c>
      <c r="D816" s="234" t="s">
        <v>2685</v>
      </c>
      <c r="E816" s="242"/>
      <c r="F816" s="242"/>
      <c r="G816" s="238"/>
      <c r="H816" s="238"/>
      <c r="I816" s="239">
        <f t="shared" si="83"/>
        <v>0</v>
      </c>
      <c r="J816" s="239">
        <f t="shared" si="84"/>
        <v>0</v>
      </c>
    </row>
    <row r="817" spans="1:10" ht="38.25">
      <c r="A817" s="78"/>
      <c r="B817" s="199"/>
      <c r="C817" s="233" t="s">
        <v>2029</v>
      </c>
      <c r="D817" s="234" t="s">
        <v>2030</v>
      </c>
      <c r="E817" s="242"/>
      <c r="F817" s="242"/>
      <c r="G817" s="238">
        <v>11</v>
      </c>
      <c r="H817" s="238">
        <v>11</v>
      </c>
      <c r="I817" s="239">
        <f t="shared" si="83"/>
        <v>11</v>
      </c>
      <c r="J817" s="239">
        <f t="shared" si="84"/>
        <v>11</v>
      </c>
    </row>
    <row r="818" spans="1:10" ht="25.5">
      <c r="A818" s="78"/>
      <c r="B818" s="199"/>
      <c r="C818" s="233" t="s">
        <v>2277</v>
      </c>
      <c r="D818" s="234" t="s">
        <v>2686</v>
      </c>
      <c r="E818" s="242"/>
      <c r="F818" s="242"/>
      <c r="G818" s="238"/>
      <c r="H818" s="238"/>
      <c r="I818" s="239">
        <f t="shared" si="83"/>
        <v>0</v>
      </c>
      <c r="J818" s="239">
        <f t="shared" si="84"/>
        <v>0</v>
      </c>
    </row>
    <row r="819" spans="1:10" ht="38.25">
      <c r="A819" s="78"/>
      <c r="B819" s="199"/>
      <c r="C819" s="233" t="s">
        <v>2031</v>
      </c>
      <c r="D819" s="234" t="s">
        <v>2427</v>
      </c>
      <c r="E819" s="242">
        <v>66</v>
      </c>
      <c r="F819" s="242">
        <v>66</v>
      </c>
      <c r="G819" s="238">
        <v>202</v>
      </c>
      <c r="H819" s="238">
        <v>202</v>
      </c>
      <c r="I819" s="239">
        <f t="shared" si="83"/>
        <v>268</v>
      </c>
      <c r="J819" s="239">
        <f t="shared" si="84"/>
        <v>268</v>
      </c>
    </row>
    <row r="820" spans="1:10" ht="25.5">
      <c r="A820" s="78"/>
      <c r="B820" s="199"/>
      <c r="C820" s="233" t="s">
        <v>1797</v>
      </c>
      <c r="D820" s="234" t="s">
        <v>2687</v>
      </c>
      <c r="E820" s="242">
        <v>26</v>
      </c>
      <c r="F820" s="242">
        <v>26</v>
      </c>
      <c r="G820" s="238">
        <v>3793</v>
      </c>
      <c r="H820" s="238">
        <v>3793</v>
      </c>
      <c r="I820" s="239">
        <f t="shared" si="83"/>
        <v>3819</v>
      </c>
      <c r="J820" s="239">
        <f t="shared" si="84"/>
        <v>3819</v>
      </c>
    </row>
    <row r="821" spans="1:10" ht="25.5">
      <c r="A821" s="78"/>
      <c r="B821" s="199"/>
      <c r="C821" s="233" t="s">
        <v>2066</v>
      </c>
      <c r="D821" s="234" t="s">
        <v>2067</v>
      </c>
      <c r="E821" s="242">
        <v>84</v>
      </c>
      <c r="F821" s="242">
        <v>84</v>
      </c>
      <c r="G821" s="238">
        <v>1196</v>
      </c>
      <c r="H821" s="238">
        <v>1196</v>
      </c>
      <c r="I821" s="239">
        <f t="shared" si="83"/>
        <v>1280</v>
      </c>
      <c r="J821" s="239">
        <f t="shared" si="84"/>
        <v>1280</v>
      </c>
    </row>
    <row r="822" spans="1:10" ht="25.5">
      <c r="A822" s="78"/>
      <c r="B822" s="199"/>
      <c r="C822" s="233" t="s">
        <v>2033</v>
      </c>
      <c r="D822" s="234" t="s">
        <v>2034</v>
      </c>
      <c r="E822" s="242">
        <v>269</v>
      </c>
      <c r="F822" s="242">
        <v>269</v>
      </c>
      <c r="G822" s="238">
        <v>4458</v>
      </c>
      <c r="H822" s="238">
        <v>4458</v>
      </c>
      <c r="I822" s="239">
        <f t="shared" ref="I822:I853" si="85">E822+G822</f>
        <v>4727</v>
      </c>
      <c r="J822" s="239">
        <f t="shared" ref="J822:J853" si="86">F822+H822</f>
        <v>4727</v>
      </c>
    </row>
    <row r="823" spans="1:10" ht="25.5">
      <c r="A823" s="78"/>
      <c r="B823" s="199"/>
      <c r="C823" s="233" t="s">
        <v>2035</v>
      </c>
      <c r="D823" s="234" t="s">
        <v>2036</v>
      </c>
      <c r="E823" s="242">
        <v>416</v>
      </c>
      <c r="F823" s="242">
        <v>416</v>
      </c>
      <c r="G823" s="238">
        <v>7098</v>
      </c>
      <c r="H823" s="238">
        <v>7098</v>
      </c>
      <c r="I823" s="239">
        <f t="shared" si="85"/>
        <v>7514</v>
      </c>
      <c r="J823" s="239">
        <f t="shared" si="86"/>
        <v>7514</v>
      </c>
    </row>
    <row r="824" spans="1:10" ht="38.25">
      <c r="A824" s="78"/>
      <c r="B824" s="199"/>
      <c r="C824" s="233" t="s">
        <v>1799</v>
      </c>
      <c r="D824" s="234" t="s">
        <v>1800</v>
      </c>
      <c r="E824" s="242">
        <v>233</v>
      </c>
      <c r="F824" s="242">
        <v>233</v>
      </c>
      <c r="G824" s="238">
        <v>5102</v>
      </c>
      <c r="H824" s="238">
        <v>5102</v>
      </c>
      <c r="I824" s="239">
        <f t="shared" si="85"/>
        <v>5335</v>
      </c>
      <c r="J824" s="239">
        <f t="shared" si="86"/>
        <v>5335</v>
      </c>
    </row>
    <row r="825" spans="1:10">
      <c r="A825" s="78"/>
      <c r="B825" s="199"/>
      <c r="C825" s="233" t="s">
        <v>2073</v>
      </c>
      <c r="D825" s="234" t="s">
        <v>2688</v>
      </c>
      <c r="E825" s="242">
        <v>3</v>
      </c>
      <c r="F825" s="242">
        <v>3</v>
      </c>
      <c r="G825" s="238">
        <v>550</v>
      </c>
      <c r="H825" s="238">
        <v>550</v>
      </c>
      <c r="I825" s="239">
        <f t="shared" si="85"/>
        <v>553</v>
      </c>
      <c r="J825" s="239">
        <f t="shared" si="86"/>
        <v>553</v>
      </c>
    </row>
    <row r="826" spans="1:10" ht="38.25">
      <c r="A826" s="78"/>
      <c r="B826" s="199"/>
      <c r="C826" s="233" t="s">
        <v>1806</v>
      </c>
      <c r="D826" s="234" t="s">
        <v>2689</v>
      </c>
      <c r="E826" s="238"/>
      <c r="F826" s="238"/>
      <c r="G826" s="238">
        <v>10</v>
      </c>
      <c r="H826" s="238">
        <v>10</v>
      </c>
      <c r="I826" s="239">
        <f t="shared" si="85"/>
        <v>10</v>
      </c>
      <c r="J826" s="239">
        <f t="shared" si="86"/>
        <v>10</v>
      </c>
    </row>
    <row r="827" spans="1:10">
      <c r="A827" s="78"/>
      <c r="B827" s="199"/>
      <c r="C827" s="233" t="s">
        <v>2038</v>
      </c>
      <c r="D827" s="264" t="s">
        <v>2039</v>
      </c>
      <c r="E827" s="242">
        <v>7</v>
      </c>
      <c r="F827" s="242">
        <v>7</v>
      </c>
      <c r="G827" s="238">
        <v>764</v>
      </c>
      <c r="H827" s="238">
        <v>764</v>
      </c>
      <c r="I827" s="239">
        <f t="shared" si="85"/>
        <v>771</v>
      </c>
      <c r="J827" s="239">
        <f t="shared" si="86"/>
        <v>771</v>
      </c>
    </row>
    <row r="828" spans="1:10">
      <c r="A828" s="78"/>
      <c r="B828" s="199"/>
      <c r="C828" s="253" t="s">
        <v>2502</v>
      </c>
      <c r="D828" s="264" t="s">
        <v>2690</v>
      </c>
      <c r="E828" s="238"/>
      <c r="F828" s="238"/>
      <c r="G828" s="238">
        <v>9</v>
      </c>
      <c r="H828" s="238">
        <v>9</v>
      </c>
      <c r="I828" s="239">
        <f t="shared" si="85"/>
        <v>9</v>
      </c>
      <c r="J828" s="239">
        <f t="shared" si="86"/>
        <v>9</v>
      </c>
    </row>
    <row r="829" spans="1:10">
      <c r="A829" s="78"/>
      <c r="B829" s="199"/>
      <c r="C829" s="233" t="s">
        <v>2040</v>
      </c>
      <c r="D829" s="234" t="s">
        <v>2041</v>
      </c>
      <c r="E829" s="242">
        <v>7</v>
      </c>
      <c r="F829" s="242">
        <v>7</v>
      </c>
      <c r="G829" s="238">
        <v>1085</v>
      </c>
      <c r="H829" s="238">
        <v>1085</v>
      </c>
      <c r="I829" s="239">
        <f t="shared" si="85"/>
        <v>1092</v>
      </c>
      <c r="J829" s="239">
        <f t="shared" si="86"/>
        <v>1092</v>
      </c>
    </row>
    <row r="830" spans="1:10" ht="25.5">
      <c r="A830" s="78"/>
      <c r="B830" s="199"/>
      <c r="C830" s="253" t="s">
        <v>2186</v>
      </c>
      <c r="D830" s="264" t="s">
        <v>2691</v>
      </c>
      <c r="E830" s="242">
        <v>4</v>
      </c>
      <c r="F830" s="242">
        <v>4</v>
      </c>
      <c r="G830" s="238">
        <v>8</v>
      </c>
      <c r="H830" s="238">
        <v>8</v>
      </c>
      <c r="I830" s="239">
        <f t="shared" si="85"/>
        <v>12</v>
      </c>
      <c r="J830" s="239">
        <f t="shared" si="86"/>
        <v>12</v>
      </c>
    </row>
    <row r="831" spans="1:10" ht="25.5">
      <c r="A831" s="78"/>
      <c r="B831" s="199"/>
      <c r="C831" s="253" t="s">
        <v>2448</v>
      </c>
      <c r="D831" s="264" t="s">
        <v>2692</v>
      </c>
      <c r="E831" s="238"/>
      <c r="F831" s="238"/>
      <c r="G831" s="238">
        <v>6</v>
      </c>
      <c r="H831" s="238">
        <v>6</v>
      </c>
      <c r="I831" s="239">
        <f t="shared" si="85"/>
        <v>6</v>
      </c>
      <c r="J831" s="239">
        <f t="shared" si="86"/>
        <v>6</v>
      </c>
    </row>
    <row r="832" spans="1:10" ht="25.5">
      <c r="A832" s="78"/>
      <c r="B832" s="199"/>
      <c r="C832" s="253" t="s">
        <v>2176</v>
      </c>
      <c r="D832" s="264" t="s">
        <v>2693</v>
      </c>
      <c r="E832" s="242">
        <v>1</v>
      </c>
      <c r="F832" s="242">
        <v>1</v>
      </c>
      <c r="G832" s="238">
        <v>12</v>
      </c>
      <c r="H832" s="238">
        <v>12</v>
      </c>
      <c r="I832" s="239">
        <f t="shared" si="85"/>
        <v>13</v>
      </c>
      <c r="J832" s="239">
        <f t="shared" si="86"/>
        <v>13</v>
      </c>
    </row>
    <row r="833" spans="1:10">
      <c r="A833" s="78"/>
      <c r="B833" s="199"/>
      <c r="C833" s="233" t="s">
        <v>1994</v>
      </c>
      <c r="D833" s="234" t="s">
        <v>1995</v>
      </c>
      <c r="E833" s="242"/>
      <c r="F833" s="242"/>
      <c r="G833" s="238">
        <v>146</v>
      </c>
      <c r="H833" s="238">
        <v>146</v>
      </c>
      <c r="I833" s="239">
        <f t="shared" si="85"/>
        <v>146</v>
      </c>
      <c r="J833" s="239">
        <f t="shared" si="86"/>
        <v>146</v>
      </c>
    </row>
    <row r="834" spans="1:10">
      <c r="A834" s="78"/>
      <c r="B834" s="199"/>
      <c r="C834" s="253" t="s">
        <v>2086</v>
      </c>
      <c r="D834" s="264" t="s">
        <v>2087</v>
      </c>
      <c r="E834" s="238"/>
      <c r="F834" s="238"/>
      <c r="G834" s="238">
        <v>5322</v>
      </c>
      <c r="H834" s="238">
        <v>5322</v>
      </c>
      <c r="I834" s="239">
        <f t="shared" si="85"/>
        <v>5322</v>
      </c>
      <c r="J834" s="239">
        <f t="shared" si="86"/>
        <v>5322</v>
      </c>
    </row>
    <row r="835" spans="1:10">
      <c r="A835" s="78"/>
      <c r="B835" s="199"/>
      <c r="C835" s="253" t="s">
        <v>2264</v>
      </c>
      <c r="D835" s="264" t="s">
        <v>2265</v>
      </c>
      <c r="E835" s="238"/>
      <c r="F835" s="238"/>
      <c r="G835" s="238">
        <v>29</v>
      </c>
      <c r="H835" s="238">
        <v>29</v>
      </c>
      <c r="I835" s="239">
        <f t="shared" si="85"/>
        <v>29</v>
      </c>
      <c r="J835" s="239">
        <f t="shared" si="86"/>
        <v>29</v>
      </c>
    </row>
    <row r="836" spans="1:10" ht="25.5">
      <c r="A836" s="78"/>
      <c r="B836" s="199"/>
      <c r="C836" s="253" t="s">
        <v>2049</v>
      </c>
      <c r="D836" s="264" t="s">
        <v>2050</v>
      </c>
      <c r="E836" s="238"/>
      <c r="F836" s="238"/>
      <c r="G836" s="238">
        <v>19</v>
      </c>
      <c r="H836" s="238">
        <v>19</v>
      </c>
      <c r="I836" s="239">
        <f t="shared" si="85"/>
        <v>19</v>
      </c>
      <c r="J836" s="239">
        <f t="shared" si="86"/>
        <v>19</v>
      </c>
    </row>
    <row r="837" spans="1:10" ht="25.5">
      <c r="A837" s="78"/>
      <c r="B837" s="199"/>
      <c r="C837" s="253" t="s">
        <v>1795</v>
      </c>
      <c r="D837" s="264" t="s">
        <v>2051</v>
      </c>
      <c r="E837" s="242">
        <v>1</v>
      </c>
      <c r="F837" s="242">
        <v>1</v>
      </c>
      <c r="G837" s="238">
        <v>98</v>
      </c>
      <c r="H837" s="238">
        <v>98</v>
      </c>
      <c r="I837" s="239">
        <f t="shared" si="85"/>
        <v>99</v>
      </c>
      <c r="J837" s="239">
        <f t="shared" si="86"/>
        <v>99</v>
      </c>
    </row>
    <row r="838" spans="1:10" ht="25.5">
      <c r="A838" s="78"/>
      <c r="B838" s="199"/>
      <c r="C838" s="253" t="s">
        <v>1807</v>
      </c>
      <c r="D838" s="264" t="s">
        <v>1808</v>
      </c>
      <c r="E838" s="238"/>
      <c r="F838" s="238"/>
      <c r="G838" s="238">
        <v>12</v>
      </c>
      <c r="H838" s="238">
        <v>12</v>
      </c>
      <c r="I838" s="239">
        <f t="shared" si="85"/>
        <v>12</v>
      </c>
      <c r="J838" s="239">
        <f t="shared" si="86"/>
        <v>12</v>
      </c>
    </row>
    <row r="839" spans="1:10">
      <c r="A839" s="78"/>
      <c r="B839" s="199"/>
      <c r="C839" s="253" t="s">
        <v>1815</v>
      </c>
      <c r="D839" s="264" t="s">
        <v>2694</v>
      </c>
      <c r="E839" s="238"/>
      <c r="F839" s="238"/>
      <c r="G839" s="238">
        <v>311</v>
      </c>
      <c r="H839" s="238">
        <v>311</v>
      </c>
      <c r="I839" s="239">
        <f t="shared" si="85"/>
        <v>311</v>
      </c>
      <c r="J839" s="239">
        <f t="shared" si="86"/>
        <v>311</v>
      </c>
    </row>
    <row r="840" spans="1:10">
      <c r="A840" s="78"/>
      <c r="B840" s="199"/>
      <c r="C840" s="298" t="s">
        <v>2056</v>
      </c>
      <c r="D840" s="264" t="s">
        <v>2057</v>
      </c>
      <c r="E840" s="238"/>
      <c r="F840" s="238"/>
      <c r="G840" s="238">
        <v>3</v>
      </c>
      <c r="H840" s="238">
        <v>3</v>
      </c>
      <c r="I840" s="239">
        <f t="shared" si="85"/>
        <v>3</v>
      </c>
      <c r="J840" s="239">
        <f t="shared" si="86"/>
        <v>3</v>
      </c>
    </row>
    <row r="841" spans="1:10">
      <c r="A841" s="78"/>
      <c r="B841" s="199"/>
      <c r="C841" s="298" t="s">
        <v>2184</v>
      </c>
      <c r="D841" s="264" t="s">
        <v>2185</v>
      </c>
      <c r="E841" s="238"/>
      <c r="F841" s="238"/>
      <c r="G841" s="238">
        <v>1</v>
      </c>
      <c r="H841" s="238">
        <v>1</v>
      </c>
      <c r="I841" s="239">
        <f t="shared" si="85"/>
        <v>1</v>
      </c>
      <c r="J841" s="239">
        <f t="shared" si="86"/>
        <v>1</v>
      </c>
    </row>
    <row r="842" spans="1:10" ht="25.5">
      <c r="A842" s="78"/>
      <c r="B842" s="199"/>
      <c r="C842" s="298" t="s">
        <v>2144</v>
      </c>
      <c r="D842" s="264" t="s">
        <v>2695</v>
      </c>
      <c r="E842" s="238"/>
      <c r="F842" s="238"/>
      <c r="G842" s="238">
        <v>151</v>
      </c>
      <c r="H842" s="238">
        <v>151</v>
      </c>
      <c r="I842" s="239">
        <f t="shared" si="85"/>
        <v>151</v>
      </c>
      <c r="J842" s="239">
        <f t="shared" si="86"/>
        <v>151</v>
      </c>
    </row>
    <row r="843" spans="1:10" ht="25.5">
      <c r="A843" s="78"/>
      <c r="B843" s="199"/>
      <c r="C843" s="298" t="s">
        <v>2422</v>
      </c>
      <c r="D843" s="264" t="s">
        <v>2696</v>
      </c>
      <c r="E843" s="238"/>
      <c r="F843" s="238"/>
      <c r="G843" s="238"/>
      <c r="H843" s="238"/>
      <c r="I843" s="239">
        <f t="shared" si="85"/>
        <v>0</v>
      </c>
      <c r="J843" s="239">
        <f t="shared" si="86"/>
        <v>0</v>
      </c>
    </row>
    <row r="844" spans="1:10">
      <c r="A844" s="78"/>
      <c r="B844" s="199"/>
      <c r="C844" s="298" t="s">
        <v>2090</v>
      </c>
      <c r="D844" s="264" t="s">
        <v>2091</v>
      </c>
      <c r="E844" s="238"/>
      <c r="F844" s="238"/>
      <c r="G844" s="238">
        <v>2</v>
      </c>
      <c r="H844" s="238">
        <v>2</v>
      </c>
      <c r="I844" s="239">
        <f t="shared" si="85"/>
        <v>2</v>
      </c>
      <c r="J844" s="239">
        <f t="shared" si="86"/>
        <v>2</v>
      </c>
    </row>
    <row r="845" spans="1:10" ht="25.5">
      <c r="A845" s="78"/>
      <c r="B845" s="199"/>
      <c r="C845" s="298" t="s">
        <v>2060</v>
      </c>
      <c r="D845" s="264" t="s">
        <v>2697</v>
      </c>
      <c r="E845" s="242">
        <v>3</v>
      </c>
      <c r="F845" s="242">
        <v>3</v>
      </c>
      <c r="G845" s="238">
        <v>162</v>
      </c>
      <c r="H845" s="238">
        <v>162</v>
      </c>
      <c r="I845" s="239">
        <f t="shared" si="85"/>
        <v>165</v>
      </c>
      <c r="J845" s="239">
        <f t="shared" si="86"/>
        <v>165</v>
      </c>
    </row>
    <row r="846" spans="1:10" ht="25.5">
      <c r="A846" s="78"/>
      <c r="B846" s="199"/>
      <c r="C846" s="298" t="s">
        <v>1805</v>
      </c>
      <c r="D846" s="264" t="s">
        <v>2698</v>
      </c>
      <c r="E846" s="242"/>
      <c r="F846" s="242"/>
      <c r="G846" s="238">
        <v>2</v>
      </c>
      <c r="H846" s="238">
        <v>2</v>
      </c>
      <c r="I846" s="239">
        <f t="shared" si="85"/>
        <v>2</v>
      </c>
      <c r="J846" s="239">
        <f t="shared" si="86"/>
        <v>2</v>
      </c>
    </row>
    <row r="847" spans="1:10">
      <c r="A847" s="78"/>
      <c r="B847" s="199"/>
      <c r="C847" s="298" t="s">
        <v>2068</v>
      </c>
      <c r="D847" s="264" t="s">
        <v>2699</v>
      </c>
      <c r="E847" s="242">
        <v>1</v>
      </c>
      <c r="F847" s="242">
        <v>1</v>
      </c>
      <c r="G847" s="238">
        <v>583</v>
      </c>
      <c r="H847" s="238">
        <v>583</v>
      </c>
      <c r="I847" s="239">
        <f t="shared" si="85"/>
        <v>584</v>
      </c>
      <c r="J847" s="239">
        <f t="shared" si="86"/>
        <v>584</v>
      </c>
    </row>
    <row r="848" spans="1:10" ht="25.5">
      <c r="A848" s="78"/>
      <c r="B848" s="199"/>
      <c r="C848" s="298" t="s">
        <v>1801</v>
      </c>
      <c r="D848" s="264" t="s">
        <v>2700</v>
      </c>
      <c r="E848" s="242">
        <v>49</v>
      </c>
      <c r="F848" s="242">
        <v>49</v>
      </c>
      <c r="G848" s="238">
        <v>4367</v>
      </c>
      <c r="H848" s="238">
        <v>4367</v>
      </c>
      <c r="I848" s="239">
        <f t="shared" si="85"/>
        <v>4416</v>
      </c>
      <c r="J848" s="239">
        <f t="shared" si="86"/>
        <v>4416</v>
      </c>
    </row>
    <row r="849" spans="1:10" ht="25.5">
      <c r="A849" s="78"/>
      <c r="B849" s="199"/>
      <c r="C849" s="233" t="s">
        <v>1818</v>
      </c>
      <c r="D849" s="234" t="s">
        <v>2444</v>
      </c>
      <c r="E849" s="238">
        <v>2</v>
      </c>
      <c r="F849" s="238">
        <v>2</v>
      </c>
      <c r="G849" s="238">
        <v>90</v>
      </c>
      <c r="H849" s="238">
        <v>90</v>
      </c>
      <c r="I849" s="239">
        <f t="shared" si="85"/>
        <v>92</v>
      </c>
      <c r="J849" s="239">
        <f t="shared" si="86"/>
        <v>92</v>
      </c>
    </row>
    <row r="850" spans="1:10" ht="25.5">
      <c r="A850" s="78"/>
      <c r="B850" s="199"/>
      <c r="C850" s="233" t="s">
        <v>1802</v>
      </c>
      <c r="D850" s="234" t="s">
        <v>2701</v>
      </c>
      <c r="E850" s="242">
        <v>1</v>
      </c>
      <c r="F850" s="242">
        <v>1</v>
      </c>
      <c r="G850" s="238">
        <v>309</v>
      </c>
      <c r="H850" s="238">
        <v>309</v>
      </c>
      <c r="I850" s="239">
        <f t="shared" si="85"/>
        <v>310</v>
      </c>
      <c r="J850" s="239">
        <f t="shared" si="86"/>
        <v>310</v>
      </c>
    </row>
    <row r="851" spans="1:10">
      <c r="A851" s="78"/>
      <c r="B851" s="199"/>
      <c r="C851" s="233" t="s">
        <v>2075</v>
      </c>
      <c r="D851" s="234" t="s">
        <v>2702</v>
      </c>
      <c r="E851" s="242"/>
      <c r="F851" s="242"/>
      <c r="G851" s="238">
        <v>11</v>
      </c>
      <c r="H851" s="238">
        <v>11</v>
      </c>
      <c r="I851" s="239">
        <f t="shared" si="85"/>
        <v>11</v>
      </c>
      <c r="J851" s="239">
        <f t="shared" si="86"/>
        <v>11</v>
      </c>
    </row>
    <row r="852" spans="1:10">
      <c r="A852" s="78"/>
      <c r="B852" s="199"/>
      <c r="C852" s="298" t="s">
        <v>2128</v>
      </c>
      <c r="D852" s="234" t="s">
        <v>2703</v>
      </c>
      <c r="E852" s="242">
        <v>2</v>
      </c>
      <c r="F852" s="242">
        <v>2</v>
      </c>
      <c r="G852" s="238">
        <v>718</v>
      </c>
      <c r="H852" s="238">
        <v>718</v>
      </c>
      <c r="I852" s="239">
        <f t="shared" si="85"/>
        <v>720</v>
      </c>
      <c r="J852" s="239">
        <f t="shared" si="86"/>
        <v>720</v>
      </c>
    </row>
    <row r="853" spans="1:10">
      <c r="A853" s="78"/>
      <c r="B853" s="199"/>
      <c r="C853" s="298" t="s">
        <v>2143</v>
      </c>
      <c r="D853" s="234" t="s">
        <v>2704</v>
      </c>
      <c r="E853" s="238"/>
      <c r="F853" s="238"/>
      <c r="G853" s="238">
        <v>187</v>
      </c>
      <c r="H853" s="238">
        <v>187</v>
      </c>
      <c r="I853" s="239">
        <f t="shared" si="85"/>
        <v>187</v>
      </c>
      <c r="J853" s="239">
        <f t="shared" si="86"/>
        <v>187</v>
      </c>
    </row>
    <row r="854" spans="1:10" ht="25.5">
      <c r="A854" s="78"/>
      <c r="B854" s="199"/>
      <c r="C854" s="233" t="s">
        <v>1803</v>
      </c>
      <c r="D854" s="234" t="s">
        <v>2705</v>
      </c>
      <c r="E854" s="242">
        <v>69</v>
      </c>
      <c r="F854" s="242">
        <v>69</v>
      </c>
      <c r="G854" s="238">
        <v>6453</v>
      </c>
      <c r="H854" s="238">
        <v>6453</v>
      </c>
      <c r="I854" s="239">
        <f t="shared" ref="I854:I877" si="87">E854+G854</f>
        <v>6522</v>
      </c>
      <c r="J854" s="239">
        <f t="shared" ref="J854:J877" si="88">F854+H854</f>
        <v>6522</v>
      </c>
    </row>
    <row r="855" spans="1:10" ht="25.5">
      <c r="A855" s="78"/>
      <c r="B855" s="199"/>
      <c r="C855" s="298" t="s">
        <v>2232</v>
      </c>
      <c r="D855" s="264" t="s">
        <v>2706</v>
      </c>
      <c r="E855" s="238"/>
      <c r="F855" s="238"/>
      <c r="G855" s="238">
        <v>5</v>
      </c>
      <c r="H855" s="238">
        <v>5</v>
      </c>
      <c r="I855" s="239">
        <f t="shared" si="87"/>
        <v>5</v>
      </c>
      <c r="J855" s="239">
        <f t="shared" si="88"/>
        <v>5</v>
      </c>
    </row>
    <row r="856" spans="1:10" ht="25.5">
      <c r="A856" s="78"/>
      <c r="B856" s="199"/>
      <c r="C856" s="298" t="s">
        <v>2234</v>
      </c>
      <c r="D856" s="264" t="s">
        <v>2707</v>
      </c>
      <c r="E856" s="238"/>
      <c r="F856" s="238"/>
      <c r="G856" s="238"/>
      <c r="H856" s="238"/>
      <c r="I856" s="239">
        <f t="shared" si="87"/>
        <v>0</v>
      </c>
      <c r="J856" s="239">
        <f t="shared" si="88"/>
        <v>0</v>
      </c>
    </row>
    <row r="857" spans="1:10" ht="25.5">
      <c r="A857" s="78"/>
      <c r="B857" s="199"/>
      <c r="C857" s="233" t="s">
        <v>1804</v>
      </c>
      <c r="D857" s="234" t="s">
        <v>2446</v>
      </c>
      <c r="E857" s="238">
        <v>1</v>
      </c>
      <c r="F857" s="238">
        <v>1</v>
      </c>
      <c r="G857" s="238">
        <v>197</v>
      </c>
      <c r="H857" s="238">
        <v>197</v>
      </c>
      <c r="I857" s="239">
        <f t="shared" si="87"/>
        <v>198</v>
      </c>
      <c r="J857" s="239">
        <f t="shared" si="88"/>
        <v>198</v>
      </c>
    </row>
    <row r="858" spans="1:10" ht="25.5">
      <c r="A858" s="78"/>
      <c r="B858" s="199"/>
      <c r="C858" s="253" t="s">
        <v>2708</v>
      </c>
      <c r="D858" s="264" t="s">
        <v>2709</v>
      </c>
      <c r="E858" s="242"/>
      <c r="F858" s="242"/>
      <c r="G858" s="238"/>
      <c r="H858" s="238"/>
      <c r="I858" s="239">
        <f t="shared" si="87"/>
        <v>0</v>
      </c>
      <c r="J858" s="239">
        <f t="shared" si="88"/>
        <v>0</v>
      </c>
    </row>
    <row r="859" spans="1:10" ht="25.5">
      <c r="A859" s="78"/>
      <c r="B859" s="199"/>
      <c r="C859" s="253" t="s">
        <v>2120</v>
      </c>
      <c r="D859" s="264" t="s">
        <v>2274</v>
      </c>
      <c r="E859" s="242"/>
      <c r="F859" s="242"/>
      <c r="G859" s="302">
        <v>9</v>
      </c>
      <c r="H859" s="302">
        <v>9</v>
      </c>
      <c r="I859" s="239">
        <f t="shared" si="87"/>
        <v>9</v>
      </c>
      <c r="J859" s="239">
        <f t="shared" si="88"/>
        <v>9</v>
      </c>
    </row>
    <row r="860" spans="1:10" ht="15">
      <c r="C860" s="303" t="s">
        <v>122</v>
      </c>
      <c r="D860" s="277" t="s">
        <v>123</v>
      </c>
      <c r="E860" s="287"/>
      <c r="F860" s="287"/>
      <c r="G860" s="302"/>
      <c r="H860" s="302"/>
      <c r="I860" s="239">
        <f t="shared" si="87"/>
        <v>0</v>
      </c>
      <c r="J860" s="239">
        <f t="shared" si="88"/>
        <v>0</v>
      </c>
    </row>
    <row r="861" spans="1:10" ht="15">
      <c r="C861" s="303" t="s">
        <v>124</v>
      </c>
      <c r="D861" s="277" t="s">
        <v>125</v>
      </c>
      <c r="E861" s="287"/>
      <c r="F861" s="287"/>
      <c r="G861" s="302"/>
      <c r="H861" s="302"/>
      <c r="I861" s="239">
        <f t="shared" si="87"/>
        <v>0</v>
      </c>
      <c r="J861" s="239">
        <f t="shared" si="88"/>
        <v>0</v>
      </c>
    </row>
    <row r="862" spans="1:10" ht="15">
      <c r="C862" s="303" t="s">
        <v>126</v>
      </c>
      <c r="D862" s="277" t="s">
        <v>135</v>
      </c>
      <c r="E862" s="287"/>
      <c r="F862" s="287"/>
      <c r="G862" s="302"/>
      <c r="H862" s="302"/>
      <c r="I862" s="239">
        <f t="shared" si="87"/>
        <v>0</v>
      </c>
      <c r="J862" s="239">
        <f t="shared" si="88"/>
        <v>0</v>
      </c>
    </row>
    <row r="863" spans="1:10" ht="25.5">
      <c r="C863" s="303" t="s">
        <v>127</v>
      </c>
      <c r="D863" s="277" t="s">
        <v>2710</v>
      </c>
      <c r="E863" s="287"/>
      <c r="F863" s="287"/>
      <c r="G863" s="302"/>
      <c r="H863" s="302"/>
      <c r="I863" s="239">
        <f t="shared" si="87"/>
        <v>0</v>
      </c>
      <c r="J863" s="239">
        <f t="shared" si="88"/>
        <v>0</v>
      </c>
    </row>
    <row r="864" spans="1:10" ht="15">
      <c r="C864" s="303" t="s">
        <v>128</v>
      </c>
      <c r="D864" s="277" t="s">
        <v>2711</v>
      </c>
      <c r="E864" s="287"/>
      <c r="F864" s="287"/>
      <c r="G864" s="302"/>
      <c r="H864" s="302"/>
      <c r="I864" s="239">
        <f t="shared" si="87"/>
        <v>0</v>
      </c>
      <c r="J864" s="239">
        <f t="shared" si="88"/>
        <v>0</v>
      </c>
    </row>
    <row r="865" spans="3:10" ht="25.5">
      <c r="C865" s="303" t="s">
        <v>129</v>
      </c>
      <c r="D865" s="277" t="s">
        <v>134</v>
      </c>
      <c r="E865" s="287"/>
      <c r="F865" s="287"/>
      <c r="G865" s="302"/>
      <c r="H865" s="302"/>
      <c r="I865" s="239">
        <f t="shared" si="87"/>
        <v>0</v>
      </c>
      <c r="J865" s="239">
        <f t="shared" si="88"/>
        <v>0</v>
      </c>
    </row>
    <row r="866" spans="3:10" ht="51">
      <c r="C866" s="303" t="s">
        <v>2712</v>
      </c>
      <c r="D866" s="277" t="s">
        <v>2713</v>
      </c>
      <c r="E866" s="287"/>
      <c r="F866" s="287"/>
      <c r="G866" s="302"/>
      <c r="H866" s="302"/>
      <c r="I866" s="239">
        <f t="shared" si="87"/>
        <v>0</v>
      </c>
      <c r="J866" s="239">
        <f t="shared" si="88"/>
        <v>0</v>
      </c>
    </row>
    <row r="867" spans="3:10" ht="63.75">
      <c r="C867" s="303" t="s">
        <v>130</v>
      </c>
      <c r="D867" s="277" t="s">
        <v>131</v>
      </c>
      <c r="E867" s="287"/>
      <c r="F867" s="287"/>
      <c r="G867" s="302"/>
      <c r="H867" s="302"/>
      <c r="I867" s="239">
        <f t="shared" si="87"/>
        <v>0</v>
      </c>
      <c r="J867" s="239">
        <f t="shared" si="88"/>
        <v>0</v>
      </c>
    </row>
    <row r="868" spans="3:10" ht="25.5">
      <c r="C868" s="303" t="s">
        <v>2714</v>
      </c>
      <c r="D868" s="277" t="s">
        <v>2715</v>
      </c>
      <c r="E868" s="287"/>
      <c r="F868" s="287"/>
      <c r="G868" s="302"/>
      <c r="H868" s="302"/>
      <c r="I868" s="239">
        <f t="shared" si="87"/>
        <v>0</v>
      </c>
      <c r="J868" s="239">
        <f t="shared" si="88"/>
        <v>0</v>
      </c>
    </row>
    <row r="869" spans="3:10" ht="38.25">
      <c r="C869" s="303" t="s">
        <v>2716</v>
      </c>
      <c r="D869" s="277" t="s">
        <v>2717</v>
      </c>
      <c r="E869" s="287"/>
      <c r="F869" s="287"/>
      <c r="G869" s="302"/>
      <c r="H869" s="302"/>
      <c r="I869" s="239">
        <f t="shared" si="87"/>
        <v>0</v>
      </c>
      <c r="J869" s="239">
        <f t="shared" si="88"/>
        <v>0</v>
      </c>
    </row>
    <row r="870" spans="3:10" ht="76.5">
      <c r="C870" s="303" t="s">
        <v>132</v>
      </c>
      <c r="D870" s="277" t="s">
        <v>133</v>
      </c>
      <c r="E870" s="287"/>
      <c r="F870" s="287"/>
      <c r="G870" s="302"/>
      <c r="H870" s="302"/>
      <c r="I870" s="239">
        <f t="shared" si="87"/>
        <v>0</v>
      </c>
      <c r="J870" s="239">
        <f t="shared" si="88"/>
        <v>0</v>
      </c>
    </row>
    <row r="871" spans="3:10" ht="89.25">
      <c r="C871" s="303" t="s">
        <v>2718</v>
      </c>
      <c r="D871" s="277" t="s">
        <v>2719</v>
      </c>
      <c r="E871" s="287"/>
      <c r="F871" s="287"/>
      <c r="G871" s="302"/>
      <c r="H871" s="302"/>
      <c r="I871" s="239">
        <f t="shared" si="87"/>
        <v>0</v>
      </c>
      <c r="J871" s="239">
        <f t="shared" si="88"/>
        <v>0</v>
      </c>
    </row>
    <row r="872" spans="3:10" ht="15">
      <c r="C872" s="303" t="s">
        <v>1994</v>
      </c>
      <c r="D872" s="304" t="s">
        <v>1995</v>
      </c>
      <c r="E872" s="305"/>
      <c r="F872" s="305"/>
      <c r="G872" s="306"/>
      <c r="H872" s="306"/>
      <c r="I872" s="239">
        <f t="shared" si="87"/>
        <v>0</v>
      </c>
      <c r="J872" s="239">
        <f t="shared" si="88"/>
        <v>0</v>
      </c>
    </row>
    <row r="873" spans="3:10" ht="25.5">
      <c r="C873" s="303" t="s">
        <v>2116</v>
      </c>
      <c r="D873" s="304" t="s">
        <v>2150</v>
      </c>
      <c r="E873" s="305"/>
      <c r="F873" s="305"/>
      <c r="G873" s="306">
        <v>9</v>
      </c>
      <c r="H873" s="306">
        <v>9</v>
      </c>
      <c r="I873" s="239">
        <f t="shared" si="87"/>
        <v>9</v>
      </c>
      <c r="J873" s="239">
        <f t="shared" si="88"/>
        <v>9</v>
      </c>
    </row>
    <row r="874" spans="3:10" ht="25.5">
      <c r="C874" s="303" t="s">
        <v>2483</v>
      </c>
      <c r="D874" s="304" t="s">
        <v>2720</v>
      </c>
      <c r="E874" s="305"/>
      <c r="F874" s="305"/>
      <c r="G874" s="306">
        <v>7</v>
      </c>
      <c r="H874" s="306">
        <v>7</v>
      </c>
      <c r="I874" s="239">
        <f t="shared" si="87"/>
        <v>7</v>
      </c>
      <c r="J874" s="239">
        <f t="shared" si="88"/>
        <v>7</v>
      </c>
    </row>
    <row r="875" spans="3:10" ht="15">
      <c r="C875" s="303" t="s">
        <v>2500</v>
      </c>
      <c r="D875" s="304" t="s">
        <v>2501</v>
      </c>
      <c r="E875" s="305"/>
      <c r="F875" s="305"/>
      <c r="G875" s="306">
        <v>2</v>
      </c>
      <c r="H875" s="306">
        <v>2</v>
      </c>
      <c r="I875" s="239">
        <f t="shared" si="87"/>
        <v>2</v>
      </c>
      <c r="J875" s="239">
        <f t="shared" si="88"/>
        <v>2</v>
      </c>
    </row>
    <row r="876" spans="3:10" ht="15">
      <c r="C876" s="303" t="s">
        <v>2721</v>
      </c>
      <c r="D876" s="304" t="s">
        <v>2722</v>
      </c>
      <c r="E876" s="305"/>
      <c r="F876" s="305"/>
      <c r="G876" s="306">
        <v>1</v>
      </c>
      <c r="H876" s="306">
        <v>1</v>
      </c>
      <c r="I876" s="239">
        <f t="shared" si="87"/>
        <v>1</v>
      </c>
      <c r="J876" s="239">
        <f t="shared" si="88"/>
        <v>1</v>
      </c>
    </row>
    <row r="877" spans="3:10" ht="15">
      <c r="C877" s="303" t="s">
        <v>2238</v>
      </c>
      <c r="D877" s="304" t="s">
        <v>2239</v>
      </c>
      <c r="E877" s="305"/>
      <c r="F877" s="305"/>
      <c r="G877" s="306">
        <v>6</v>
      </c>
      <c r="H877" s="306">
        <v>6</v>
      </c>
      <c r="I877" s="239">
        <f t="shared" si="87"/>
        <v>6</v>
      </c>
      <c r="J877" s="239">
        <f t="shared" si="88"/>
        <v>6</v>
      </c>
    </row>
    <row r="878" spans="3:10">
      <c r="C878" s="85"/>
      <c r="D878" s="84"/>
      <c r="E878" s="83"/>
      <c r="F878" s="83"/>
      <c r="G878" s="84"/>
      <c r="H878" s="84"/>
      <c r="I878" s="160">
        <f t="shared" ref="I878:J879" si="89">SUM(E878,G878)</f>
        <v>0</v>
      </c>
      <c r="J878" s="160">
        <f t="shared" si="89"/>
        <v>0</v>
      </c>
    </row>
    <row r="879" spans="3:10">
      <c r="C879" s="85"/>
      <c r="D879" s="84"/>
      <c r="E879" s="83"/>
      <c r="F879" s="83"/>
      <c r="G879" s="84"/>
      <c r="H879" s="84"/>
      <c r="I879" s="160">
        <f t="shared" si="89"/>
        <v>0</v>
      </c>
      <c r="J879" s="160">
        <f t="shared" si="89"/>
        <v>0</v>
      </c>
    </row>
    <row r="882" spans="1:10" ht="15" thickBot="1">
      <c r="A882" s="79" t="s">
        <v>5599</v>
      </c>
      <c r="B882" s="229" t="s">
        <v>1710</v>
      </c>
      <c r="C882" s="230"/>
      <c r="D882" s="229"/>
      <c r="E882" s="229"/>
      <c r="F882" s="229"/>
      <c r="G882" s="229"/>
      <c r="H882" s="229"/>
      <c r="I882" s="229"/>
      <c r="J882" s="229"/>
    </row>
    <row r="883" spans="1:10" ht="21.75" customHeight="1" thickBot="1">
      <c r="A883" s="78"/>
      <c r="B883" s="194" t="s">
        <v>200</v>
      </c>
      <c r="C883" s="196"/>
      <c r="D883" s="78"/>
      <c r="E883" s="1243">
        <f t="shared" ref="E883:J883" si="90">SUM(E884:E885)</f>
        <v>6912</v>
      </c>
      <c r="F883" s="1243">
        <f t="shared" si="90"/>
        <v>6912</v>
      </c>
      <c r="G883" s="1243">
        <f t="shared" si="90"/>
        <v>0</v>
      </c>
      <c r="H883" s="1243">
        <f t="shared" si="90"/>
        <v>0</v>
      </c>
      <c r="I883" s="1243">
        <f t="shared" si="90"/>
        <v>6912</v>
      </c>
      <c r="J883" s="1244">
        <f t="shared" si="90"/>
        <v>6912</v>
      </c>
    </row>
    <row r="884" spans="1:10" ht="13.5" thickTop="1">
      <c r="C884" s="233" t="s">
        <v>1790</v>
      </c>
      <c r="D884" s="255" t="s">
        <v>1791</v>
      </c>
      <c r="E884" s="1252">
        <v>4774</v>
      </c>
      <c r="F884" s="1252">
        <v>4774</v>
      </c>
      <c r="G884" s="1238"/>
      <c r="H884" s="1238"/>
      <c r="I884" s="235">
        <f>E884+G884</f>
        <v>4774</v>
      </c>
      <c r="J884" s="235">
        <f>F884+H884</f>
        <v>4774</v>
      </c>
    </row>
    <row r="885" spans="1:10">
      <c r="C885" s="233" t="s">
        <v>1792</v>
      </c>
      <c r="D885" s="234" t="s">
        <v>1793</v>
      </c>
      <c r="E885" s="301">
        <v>2138</v>
      </c>
      <c r="F885" s="301">
        <v>2138</v>
      </c>
      <c r="G885" s="278"/>
      <c r="H885" s="278"/>
      <c r="I885" s="239">
        <f>E885+G885</f>
        <v>2138</v>
      </c>
      <c r="J885" s="239">
        <f>F885+H885</f>
        <v>2138</v>
      </c>
    </row>
    <row r="886" spans="1:10">
      <c r="C886" s="188"/>
      <c r="D886" s="81"/>
      <c r="E886" s="160"/>
      <c r="F886" s="160"/>
      <c r="G886" s="160"/>
      <c r="H886" s="160"/>
      <c r="I886" s="160">
        <f t="shared" ref="I886:J889" si="91">SUM(E886,G886)</f>
        <v>0</v>
      </c>
      <c r="J886" s="160">
        <f t="shared" si="91"/>
        <v>0</v>
      </c>
    </row>
    <row r="887" spans="1:10">
      <c r="C887" s="188"/>
      <c r="D887" s="81"/>
      <c r="E887" s="160"/>
      <c r="F887" s="160"/>
      <c r="G887" s="160"/>
      <c r="H887" s="160"/>
      <c r="I887" s="160">
        <f t="shared" si="91"/>
        <v>0</v>
      </c>
      <c r="J887" s="160">
        <f t="shared" si="91"/>
        <v>0</v>
      </c>
    </row>
    <row r="888" spans="1:10">
      <c r="C888" s="188"/>
      <c r="D888" s="81"/>
      <c r="E888" s="160"/>
      <c r="F888" s="160"/>
      <c r="G888" s="160"/>
      <c r="H888" s="160"/>
      <c r="I888" s="160">
        <f t="shared" si="91"/>
        <v>0</v>
      </c>
      <c r="J888" s="160">
        <f t="shared" si="91"/>
        <v>0</v>
      </c>
    </row>
    <row r="889" spans="1:10">
      <c r="A889" s="159"/>
      <c r="B889" s="159"/>
      <c r="C889" s="188"/>
      <c r="D889" s="81"/>
      <c r="E889" s="160"/>
      <c r="F889" s="160"/>
      <c r="G889" s="160"/>
      <c r="H889" s="160"/>
      <c r="I889" s="160">
        <f t="shared" si="91"/>
        <v>0</v>
      </c>
      <c r="J889" s="160">
        <f t="shared" si="91"/>
        <v>0</v>
      </c>
    </row>
    <row r="891" spans="1:10" ht="15" thickBot="1">
      <c r="A891" s="78"/>
      <c r="B891" s="229" t="s">
        <v>1709</v>
      </c>
      <c r="C891" s="230"/>
      <c r="D891" s="229"/>
      <c r="E891" s="229"/>
      <c r="F891" s="229"/>
      <c r="G891" s="229"/>
      <c r="H891" s="229"/>
      <c r="I891" s="229"/>
      <c r="J891" s="229"/>
    </row>
    <row r="892" spans="1:10" ht="27" customHeight="1" thickBot="1">
      <c r="A892" s="78"/>
      <c r="B892" s="194" t="s">
        <v>199</v>
      </c>
      <c r="C892" s="195"/>
      <c r="D892" s="78"/>
      <c r="E892" s="1276">
        <f t="shared" ref="E892:J892" si="92">SUM(E924,E893)</f>
        <v>39949</v>
      </c>
      <c r="F892" s="1276">
        <f t="shared" si="92"/>
        <v>39852</v>
      </c>
      <c r="G892" s="1276">
        <f t="shared" si="92"/>
        <v>6810</v>
      </c>
      <c r="H892" s="1276">
        <f t="shared" si="92"/>
        <v>6809</v>
      </c>
      <c r="I892" s="1276">
        <f t="shared" si="92"/>
        <v>46759</v>
      </c>
      <c r="J892" s="1277">
        <f t="shared" si="92"/>
        <v>46661</v>
      </c>
    </row>
    <row r="893" spans="1:10" ht="22.5" customHeight="1" thickBot="1">
      <c r="A893" s="78"/>
      <c r="B893" s="194" t="s">
        <v>197</v>
      </c>
      <c r="C893" s="195"/>
      <c r="D893" s="78"/>
      <c r="E893" s="1260">
        <f t="shared" ref="E893:J893" si="93">SUM(E894:E923)</f>
        <v>55</v>
      </c>
      <c r="F893" s="1260">
        <f t="shared" si="93"/>
        <v>55</v>
      </c>
      <c r="G893" s="1260">
        <f t="shared" si="93"/>
        <v>68</v>
      </c>
      <c r="H893" s="1260">
        <f t="shared" si="93"/>
        <v>68</v>
      </c>
      <c r="I893" s="1260">
        <f t="shared" si="93"/>
        <v>123</v>
      </c>
      <c r="J893" s="1259">
        <f t="shared" si="93"/>
        <v>123</v>
      </c>
    </row>
    <row r="894" spans="1:10">
      <c r="A894" s="78"/>
      <c r="B894" s="194"/>
      <c r="C894" s="233" t="s">
        <v>2723</v>
      </c>
      <c r="D894" s="234" t="s">
        <v>2724</v>
      </c>
      <c r="E894" s="252">
        <v>6</v>
      </c>
      <c r="F894" s="252">
        <v>6</v>
      </c>
      <c r="G894" s="1274">
        <v>1</v>
      </c>
      <c r="H894" s="1274">
        <v>1</v>
      </c>
      <c r="I894" s="1275">
        <f t="shared" ref="I894:I923" si="94">E894+G894</f>
        <v>7</v>
      </c>
      <c r="J894" s="1275">
        <f t="shared" ref="J894:J923" si="95">F894+H894</f>
        <v>7</v>
      </c>
    </row>
    <row r="895" spans="1:10" ht="25.5">
      <c r="A895" s="78"/>
      <c r="B895" s="194"/>
      <c r="C895" s="233" t="s">
        <v>2725</v>
      </c>
      <c r="D895" s="234" t="s">
        <v>2726</v>
      </c>
      <c r="E895" s="276">
        <v>31</v>
      </c>
      <c r="F895" s="276">
        <v>31</v>
      </c>
      <c r="G895" s="273">
        <v>11</v>
      </c>
      <c r="H895" s="273">
        <v>11</v>
      </c>
      <c r="I895" s="307">
        <f t="shared" si="94"/>
        <v>42</v>
      </c>
      <c r="J895" s="307">
        <f t="shared" si="95"/>
        <v>42</v>
      </c>
    </row>
    <row r="896" spans="1:10">
      <c r="A896" s="78"/>
      <c r="B896" s="194"/>
      <c r="C896" s="233" t="s">
        <v>2727</v>
      </c>
      <c r="D896" s="234" t="s">
        <v>2728</v>
      </c>
      <c r="E896" s="276">
        <v>8</v>
      </c>
      <c r="F896" s="276">
        <v>8</v>
      </c>
      <c r="G896" s="276"/>
      <c r="H896" s="276"/>
      <c r="I896" s="307">
        <f t="shared" si="94"/>
        <v>8</v>
      </c>
      <c r="J896" s="307">
        <f t="shared" si="95"/>
        <v>8</v>
      </c>
    </row>
    <row r="897" spans="1:10">
      <c r="A897" s="78"/>
      <c r="B897" s="194"/>
      <c r="C897" s="233" t="s">
        <v>2729</v>
      </c>
      <c r="D897" s="234" t="s">
        <v>2730</v>
      </c>
      <c r="E897" s="276"/>
      <c r="F897" s="276"/>
      <c r="G897" s="273"/>
      <c r="H897" s="273"/>
      <c r="I897" s="307">
        <f t="shared" si="94"/>
        <v>0</v>
      </c>
      <c r="J897" s="307">
        <f t="shared" si="95"/>
        <v>0</v>
      </c>
    </row>
    <row r="898" spans="1:10">
      <c r="A898" s="78"/>
      <c r="B898" s="194"/>
      <c r="C898" s="233" t="s">
        <v>2731</v>
      </c>
      <c r="D898" s="234" t="s">
        <v>2732</v>
      </c>
      <c r="E898" s="276"/>
      <c r="F898" s="276"/>
      <c r="G898" s="273">
        <v>11</v>
      </c>
      <c r="H898" s="273">
        <v>11</v>
      </c>
      <c r="I898" s="307">
        <f t="shared" si="94"/>
        <v>11</v>
      </c>
      <c r="J898" s="307">
        <f t="shared" si="95"/>
        <v>11</v>
      </c>
    </row>
    <row r="899" spans="1:10" ht="51">
      <c r="A899" s="78"/>
      <c r="B899" s="194"/>
      <c r="C899" s="233" t="s">
        <v>2733</v>
      </c>
      <c r="D899" s="234" t="s">
        <v>2734</v>
      </c>
      <c r="E899" s="276"/>
      <c r="F899" s="276"/>
      <c r="G899" s="273">
        <v>34</v>
      </c>
      <c r="H899" s="273">
        <v>34</v>
      </c>
      <c r="I899" s="307">
        <f t="shared" si="94"/>
        <v>34</v>
      </c>
      <c r="J899" s="307">
        <f t="shared" si="95"/>
        <v>34</v>
      </c>
    </row>
    <row r="900" spans="1:10">
      <c r="A900" s="78"/>
      <c r="B900" s="194"/>
      <c r="C900" s="233" t="s">
        <v>2735</v>
      </c>
      <c r="D900" s="234" t="s">
        <v>2736</v>
      </c>
      <c r="E900" s="276">
        <v>1</v>
      </c>
      <c r="F900" s="276">
        <v>1</v>
      </c>
      <c r="G900" s="276"/>
      <c r="H900" s="276"/>
      <c r="I900" s="307">
        <f t="shared" si="94"/>
        <v>1</v>
      </c>
      <c r="J900" s="307">
        <f t="shared" si="95"/>
        <v>1</v>
      </c>
    </row>
    <row r="901" spans="1:10">
      <c r="A901" s="78"/>
      <c r="B901" s="194"/>
      <c r="C901" s="233" t="s">
        <v>2737</v>
      </c>
      <c r="D901" s="234" t="s">
        <v>2738</v>
      </c>
      <c r="E901" s="276">
        <v>1</v>
      </c>
      <c r="F901" s="276">
        <v>1</v>
      </c>
      <c r="G901" s="276"/>
      <c r="H901" s="276"/>
      <c r="I901" s="307">
        <f t="shared" si="94"/>
        <v>1</v>
      </c>
      <c r="J901" s="307">
        <f t="shared" si="95"/>
        <v>1</v>
      </c>
    </row>
    <row r="902" spans="1:10">
      <c r="A902" s="78"/>
      <c r="B902" s="194"/>
      <c r="C902" s="233" t="s">
        <v>2739</v>
      </c>
      <c r="D902" s="234" t="s">
        <v>2740</v>
      </c>
      <c r="E902" s="276">
        <v>3</v>
      </c>
      <c r="F902" s="276">
        <v>3</v>
      </c>
      <c r="G902" s="276"/>
      <c r="H902" s="276"/>
      <c r="I902" s="307">
        <f t="shared" si="94"/>
        <v>3</v>
      </c>
      <c r="J902" s="307">
        <f t="shared" si="95"/>
        <v>3</v>
      </c>
    </row>
    <row r="903" spans="1:10" ht="25.5">
      <c r="A903" s="78"/>
      <c r="B903" s="194"/>
      <c r="C903" s="233" t="s">
        <v>2741</v>
      </c>
      <c r="D903" s="259" t="s">
        <v>2742</v>
      </c>
      <c r="E903" s="276"/>
      <c r="F903" s="276"/>
      <c r="G903" s="273">
        <v>1</v>
      </c>
      <c r="H903" s="273">
        <v>1</v>
      </c>
      <c r="I903" s="307">
        <f t="shared" si="94"/>
        <v>1</v>
      </c>
      <c r="J903" s="307">
        <f t="shared" si="95"/>
        <v>1</v>
      </c>
    </row>
    <row r="904" spans="1:10">
      <c r="A904" s="78"/>
      <c r="B904" s="194"/>
      <c r="C904" s="233" t="s">
        <v>2743</v>
      </c>
      <c r="D904" s="259" t="s">
        <v>2744</v>
      </c>
      <c r="E904" s="276">
        <v>3</v>
      </c>
      <c r="F904" s="276">
        <v>3</v>
      </c>
      <c r="G904" s="273">
        <v>2</v>
      </c>
      <c r="H904" s="273">
        <v>2</v>
      </c>
      <c r="I904" s="307">
        <f t="shared" si="94"/>
        <v>5</v>
      </c>
      <c r="J904" s="307">
        <f t="shared" si="95"/>
        <v>5</v>
      </c>
    </row>
    <row r="905" spans="1:10" ht="25.5">
      <c r="A905" s="78"/>
      <c r="B905" s="194"/>
      <c r="C905" s="233" t="s">
        <v>2745</v>
      </c>
      <c r="D905" s="234" t="s">
        <v>2746</v>
      </c>
      <c r="E905" s="242"/>
      <c r="F905" s="242"/>
      <c r="G905" s="276"/>
      <c r="H905" s="276"/>
      <c r="I905" s="307">
        <f t="shared" si="94"/>
        <v>0</v>
      </c>
      <c r="J905" s="307">
        <f t="shared" si="95"/>
        <v>0</v>
      </c>
    </row>
    <row r="906" spans="1:10">
      <c r="A906" s="78"/>
      <c r="B906" s="194"/>
      <c r="C906" s="233" t="s">
        <v>2747</v>
      </c>
      <c r="D906" s="259" t="s">
        <v>2748</v>
      </c>
      <c r="E906" s="276"/>
      <c r="F906" s="276"/>
      <c r="G906" s="276"/>
      <c r="H906" s="276"/>
      <c r="I906" s="307">
        <f t="shared" si="94"/>
        <v>0</v>
      </c>
      <c r="J906" s="307">
        <f t="shared" si="95"/>
        <v>0</v>
      </c>
    </row>
    <row r="907" spans="1:10" ht="25.5">
      <c r="A907" s="78"/>
      <c r="B907" s="194"/>
      <c r="C907" s="233" t="s">
        <v>2749</v>
      </c>
      <c r="D907" s="259" t="s">
        <v>2750</v>
      </c>
      <c r="E907" s="276"/>
      <c r="F907" s="276"/>
      <c r="G907" s="276"/>
      <c r="H907" s="276"/>
      <c r="I907" s="307">
        <f t="shared" si="94"/>
        <v>0</v>
      </c>
      <c r="J907" s="307">
        <f t="shared" si="95"/>
        <v>0</v>
      </c>
    </row>
    <row r="908" spans="1:10">
      <c r="A908" s="78"/>
      <c r="B908" s="194"/>
      <c r="C908" s="233" t="s">
        <v>2751</v>
      </c>
      <c r="D908" s="259" t="s">
        <v>2752</v>
      </c>
      <c r="E908" s="276"/>
      <c r="F908" s="276"/>
      <c r="G908" s="276"/>
      <c r="H908" s="276"/>
      <c r="I908" s="307">
        <f t="shared" si="94"/>
        <v>0</v>
      </c>
      <c r="J908" s="307">
        <f t="shared" si="95"/>
        <v>0</v>
      </c>
    </row>
    <row r="909" spans="1:10">
      <c r="A909" s="78"/>
      <c r="B909" s="194"/>
      <c r="C909" s="233" t="s">
        <v>2753</v>
      </c>
      <c r="D909" s="259" t="s">
        <v>2754</v>
      </c>
      <c r="E909" s="276"/>
      <c r="F909" s="276"/>
      <c r="G909" s="276"/>
      <c r="H909" s="276"/>
      <c r="I909" s="307">
        <f t="shared" si="94"/>
        <v>0</v>
      </c>
      <c r="J909" s="307">
        <f t="shared" si="95"/>
        <v>0</v>
      </c>
    </row>
    <row r="910" spans="1:10">
      <c r="A910" s="78"/>
      <c r="B910" s="194"/>
      <c r="C910" s="233" t="s">
        <v>2755</v>
      </c>
      <c r="D910" s="259" t="s">
        <v>2756</v>
      </c>
      <c r="E910" s="276"/>
      <c r="F910" s="276"/>
      <c r="G910" s="276"/>
      <c r="H910" s="276"/>
      <c r="I910" s="307">
        <f t="shared" si="94"/>
        <v>0</v>
      </c>
      <c r="J910" s="307">
        <f t="shared" si="95"/>
        <v>0</v>
      </c>
    </row>
    <row r="911" spans="1:10">
      <c r="A911" s="78"/>
      <c r="B911" s="194"/>
      <c r="C911" s="233" t="s">
        <v>2757</v>
      </c>
      <c r="D911" s="259" t="s">
        <v>2758</v>
      </c>
      <c r="E911" s="276"/>
      <c r="F911" s="276"/>
      <c r="G911" s="276"/>
      <c r="H911" s="276"/>
      <c r="I911" s="307">
        <f t="shared" si="94"/>
        <v>0</v>
      </c>
      <c r="J911" s="307">
        <f t="shared" si="95"/>
        <v>0</v>
      </c>
    </row>
    <row r="912" spans="1:10">
      <c r="A912" s="78"/>
      <c r="B912" s="194"/>
      <c r="C912" s="233" t="s">
        <v>2757</v>
      </c>
      <c r="D912" s="259" t="s">
        <v>2759</v>
      </c>
      <c r="E912" s="276"/>
      <c r="F912" s="276"/>
      <c r="G912" s="276"/>
      <c r="H912" s="276"/>
      <c r="I912" s="307">
        <f t="shared" si="94"/>
        <v>0</v>
      </c>
      <c r="J912" s="307">
        <f t="shared" si="95"/>
        <v>0</v>
      </c>
    </row>
    <row r="913" spans="1:10">
      <c r="A913" s="78"/>
      <c r="B913" s="194"/>
      <c r="C913" s="233" t="s">
        <v>2760</v>
      </c>
      <c r="D913" s="259" t="s">
        <v>2761</v>
      </c>
      <c r="E913" s="276">
        <v>1</v>
      </c>
      <c r="F913" s="276">
        <v>1</v>
      </c>
      <c r="G913" s="276"/>
      <c r="H913" s="276"/>
      <c r="I913" s="307">
        <f t="shared" si="94"/>
        <v>1</v>
      </c>
      <c r="J913" s="307">
        <f t="shared" si="95"/>
        <v>1</v>
      </c>
    </row>
    <row r="914" spans="1:10" ht="38.25">
      <c r="A914" s="78"/>
      <c r="B914" s="194"/>
      <c r="C914" s="233" t="s">
        <v>2762</v>
      </c>
      <c r="D914" s="259" t="s">
        <v>2763</v>
      </c>
      <c r="E914" s="276"/>
      <c r="F914" s="276"/>
      <c r="G914" s="273">
        <v>5</v>
      </c>
      <c r="H914" s="273">
        <v>5</v>
      </c>
      <c r="I914" s="307">
        <f t="shared" si="94"/>
        <v>5</v>
      </c>
      <c r="J914" s="307">
        <f t="shared" si="95"/>
        <v>5</v>
      </c>
    </row>
    <row r="915" spans="1:10">
      <c r="A915" s="78"/>
      <c r="B915" s="194"/>
      <c r="C915" s="233" t="s">
        <v>2764</v>
      </c>
      <c r="D915" s="259" t="s">
        <v>471</v>
      </c>
      <c r="E915" s="276"/>
      <c r="F915" s="276"/>
      <c r="G915" s="273"/>
      <c r="H915" s="273"/>
      <c r="I915" s="307">
        <f t="shared" si="94"/>
        <v>0</v>
      </c>
      <c r="J915" s="307">
        <f t="shared" si="95"/>
        <v>0</v>
      </c>
    </row>
    <row r="916" spans="1:10" ht="38.25">
      <c r="A916" s="78"/>
      <c r="B916" s="194"/>
      <c r="C916" s="233" t="s">
        <v>2765</v>
      </c>
      <c r="D916" s="259" t="s">
        <v>2766</v>
      </c>
      <c r="E916" s="276"/>
      <c r="F916" s="276"/>
      <c r="G916" s="273"/>
      <c r="H916" s="273"/>
      <c r="I916" s="307">
        <f t="shared" si="94"/>
        <v>0</v>
      </c>
      <c r="J916" s="307">
        <f t="shared" si="95"/>
        <v>0</v>
      </c>
    </row>
    <row r="917" spans="1:10">
      <c r="A917" s="78"/>
      <c r="B917" s="194"/>
      <c r="C917" s="233" t="s">
        <v>2767</v>
      </c>
      <c r="D917" s="259" t="s">
        <v>2768</v>
      </c>
      <c r="E917" s="276">
        <v>1</v>
      </c>
      <c r="F917" s="276">
        <v>1</v>
      </c>
      <c r="G917" s="273">
        <v>1</v>
      </c>
      <c r="H917" s="273">
        <v>1</v>
      </c>
      <c r="I917" s="307">
        <f t="shared" si="94"/>
        <v>2</v>
      </c>
      <c r="J917" s="307">
        <f t="shared" si="95"/>
        <v>2</v>
      </c>
    </row>
    <row r="918" spans="1:10" ht="25.5">
      <c r="A918" s="78"/>
      <c r="B918" s="194"/>
      <c r="C918" s="233" t="s">
        <v>2769</v>
      </c>
      <c r="D918" s="259" t="s">
        <v>2770</v>
      </c>
      <c r="E918" s="276"/>
      <c r="F918" s="276"/>
      <c r="G918" s="273"/>
      <c r="H918" s="273"/>
      <c r="I918" s="307">
        <f t="shared" si="94"/>
        <v>0</v>
      </c>
      <c r="J918" s="307">
        <f t="shared" si="95"/>
        <v>0</v>
      </c>
    </row>
    <row r="919" spans="1:10">
      <c r="A919" s="78"/>
      <c r="B919" s="194"/>
      <c r="C919" s="233" t="s">
        <v>2771</v>
      </c>
      <c r="D919" s="259" t="s">
        <v>2772</v>
      </c>
      <c r="E919" s="276"/>
      <c r="F919" s="276"/>
      <c r="G919" s="273"/>
      <c r="H919" s="273"/>
      <c r="I919" s="307">
        <f t="shared" si="94"/>
        <v>0</v>
      </c>
      <c r="J919" s="307">
        <f t="shared" si="95"/>
        <v>0</v>
      </c>
    </row>
    <row r="920" spans="1:10">
      <c r="A920" s="78"/>
      <c r="B920" s="194"/>
      <c r="C920" s="233" t="s">
        <v>2773</v>
      </c>
      <c r="D920" s="259" t="s">
        <v>2774</v>
      </c>
      <c r="E920" s="276"/>
      <c r="F920" s="276"/>
      <c r="G920" s="273"/>
      <c r="H920" s="273"/>
      <c r="I920" s="307">
        <f t="shared" si="94"/>
        <v>0</v>
      </c>
      <c r="J920" s="307">
        <f t="shared" si="95"/>
        <v>0</v>
      </c>
    </row>
    <row r="921" spans="1:10">
      <c r="A921" s="78"/>
      <c r="B921" s="194"/>
      <c r="C921" s="233" t="s">
        <v>2775</v>
      </c>
      <c r="D921" s="259" t="s">
        <v>2776</v>
      </c>
      <c r="E921" s="276"/>
      <c r="F921" s="276"/>
      <c r="G921" s="273"/>
      <c r="H921" s="273"/>
      <c r="I921" s="307">
        <f t="shared" si="94"/>
        <v>0</v>
      </c>
      <c r="J921" s="307">
        <f t="shared" si="95"/>
        <v>0</v>
      </c>
    </row>
    <row r="922" spans="1:10" ht="25.5">
      <c r="A922" s="78"/>
      <c r="B922" s="194"/>
      <c r="C922" s="233" t="s">
        <v>2777</v>
      </c>
      <c r="D922" s="259" t="s">
        <v>2778</v>
      </c>
      <c r="E922" s="276"/>
      <c r="F922" s="276"/>
      <c r="G922" s="273">
        <v>1</v>
      </c>
      <c r="H922" s="273">
        <v>1</v>
      </c>
      <c r="I922" s="307">
        <f t="shared" si="94"/>
        <v>1</v>
      </c>
      <c r="J922" s="307">
        <f t="shared" si="95"/>
        <v>1</v>
      </c>
    </row>
    <row r="923" spans="1:10" ht="13.5" thickBot="1">
      <c r="A923" s="78"/>
      <c r="B923" s="194"/>
      <c r="C923" s="233" t="s">
        <v>2779</v>
      </c>
      <c r="D923" s="259" t="s">
        <v>2780</v>
      </c>
      <c r="E923" s="1272"/>
      <c r="F923" s="1272"/>
      <c r="G923" s="1206">
        <v>1</v>
      </c>
      <c r="H923" s="1206">
        <v>1</v>
      </c>
      <c r="I923" s="1273">
        <f t="shared" si="94"/>
        <v>1</v>
      </c>
      <c r="J923" s="1273">
        <f t="shared" si="95"/>
        <v>1</v>
      </c>
    </row>
    <row r="924" spans="1:10" ht="30.75" customHeight="1" thickBot="1">
      <c r="A924" s="78"/>
      <c r="B924" s="199" t="s">
        <v>1708</v>
      </c>
      <c r="C924" s="197"/>
      <c r="D924" s="78"/>
      <c r="E924" s="1187">
        <f t="shared" ref="E924:J924" si="96">SUM(E925:E1003)</f>
        <v>39894</v>
      </c>
      <c r="F924" s="1187">
        <f t="shared" si="96"/>
        <v>39797</v>
      </c>
      <c r="G924" s="1187">
        <f t="shared" si="96"/>
        <v>6742</v>
      </c>
      <c r="H924" s="1187">
        <f t="shared" si="96"/>
        <v>6741</v>
      </c>
      <c r="I924" s="1187">
        <f t="shared" si="96"/>
        <v>46636</v>
      </c>
      <c r="J924" s="1186">
        <f t="shared" si="96"/>
        <v>46538</v>
      </c>
    </row>
    <row r="925" spans="1:10">
      <c r="A925" s="78"/>
      <c r="B925" s="199"/>
      <c r="C925" s="233" t="s">
        <v>2781</v>
      </c>
      <c r="D925" s="234" t="s">
        <v>2782</v>
      </c>
      <c r="E925" s="252">
        <v>5237</v>
      </c>
      <c r="F925" s="252">
        <v>5237</v>
      </c>
      <c r="G925" s="300">
        <v>139</v>
      </c>
      <c r="H925" s="300">
        <v>139</v>
      </c>
      <c r="I925" s="235">
        <f t="shared" ref="I925:I956" si="97">E925+G925</f>
        <v>5376</v>
      </c>
      <c r="J925" s="235">
        <f t="shared" ref="J925:J956" si="98">F925+H925</f>
        <v>5376</v>
      </c>
    </row>
    <row r="926" spans="1:10" ht="25.5">
      <c r="A926" s="78"/>
      <c r="B926" s="199"/>
      <c r="C926" s="233" t="s">
        <v>2769</v>
      </c>
      <c r="D926" s="234" t="s">
        <v>2783</v>
      </c>
      <c r="E926" s="242">
        <v>256</v>
      </c>
      <c r="F926" s="242">
        <v>256</v>
      </c>
      <c r="G926" s="276"/>
      <c r="H926" s="276"/>
      <c r="I926" s="239">
        <f t="shared" si="97"/>
        <v>256</v>
      </c>
      <c r="J926" s="239">
        <f t="shared" si="98"/>
        <v>256</v>
      </c>
    </row>
    <row r="927" spans="1:10" ht="25.5">
      <c r="A927" s="78"/>
      <c r="B927" s="199"/>
      <c r="C927" s="233" t="s">
        <v>2745</v>
      </c>
      <c r="D927" s="234" t="s">
        <v>2746</v>
      </c>
      <c r="E927" s="242">
        <v>29</v>
      </c>
      <c r="F927" s="242">
        <v>29</v>
      </c>
      <c r="G927" s="276"/>
      <c r="H927" s="276"/>
      <c r="I927" s="239">
        <f t="shared" si="97"/>
        <v>29</v>
      </c>
      <c r="J927" s="239">
        <f t="shared" si="98"/>
        <v>29</v>
      </c>
    </row>
    <row r="928" spans="1:10">
      <c r="A928" s="78"/>
      <c r="B928" s="199"/>
      <c r="C928" s="233" t="s">
        <v>2635</v>
      </c>
      <c r="D928" s="234" t="s">
        <v>2636</v>
      </c>
      <c r="E928" s="242">
        <v>6768</v>
      </c>
      <c r="F928" s="242">
        <v>6768</v>
      </c>
      <c r="G928" s="238">
        <v>762</v>
      </c>
      <c r="H928" s="238">
        <v>762</v>
      </c>
      <c r="I928" s="239">
        <f t="shared" si="97"/>
        <v>7530</v>
      </c>
      <c r="J928" s="239">
        <f t="shared" si="98"/>
        <v>7530</v>
      </c>
    </row>
    <row r="929" spans="1:10" ht="25.5">
      <c r="A929" s="78"/>
      <c r="B929" s="199"/>
      <c r="C929" s="233" t="s">
        <v>2784</v>
      </c>
      <c r="D929" s="234" t="s">
        <v>2785</v>
      </c>
      <c r="E929" s="242"/>
      <c r="F929" s="242"/>
      <c r="G929" s="238"/>
      <c r="H929" s="238"/>
      <c r="I929" s="239">
        <f t="shared" si="97"/>
        <v>0</v>
      </c>
      <c r="J929" s="239">
        <f t="shared" si="98"/>
        <v>0</v>
      </c>
    </row>
    <row r="930" spans="1:10">
      <c r="A930" s="78"/>
      <c r="B930" s="199"/>
      <c r="C930" s="233" t="s">
        <v>2771</v>
      </c>
      <c r="D930" s="234" t="s">
        <v>2772</v>
      </c>
      <c r="E930" s="242">
        <v>46</v>
      </c>
      <c r="F930" s="242">
        <v>46</v>
      </c>
      <c r="G930" s="276"/>
      <c r="H930" s="276"/>
      <c r="I930" s="239">
        <f t="shared" si="97"/>
        <v>46</v>
      </c>
      <c r="J930" s="239">
        <f t="shared" si="98"/>
        <v>46</v>
      </c>
    </row>
    <row r="931" spans="1:10">
      <c r="A931" s="78"/>
      <c r="B931" s="199"/>
      <c r="C931" s="233" t="s">
        <v>2786</v>
      </c>
      <c r="D931" s="234" t="s">
        <v>2787</v>
      </c>
      <c r="E931" s="242">
        <v>25</v>
      </c>
      <c r="F931" s="242">
        <v>25</v>
      </c>
      <c r="G931" s="276"/>
      <c r="H931" s="276"/>
      <c r="I931" s="239">
        <f t="shared" si="97"/>
        <v>25</v>
      </c>
      <c r="J931" s="239">
        <f t="shared" si="98"/>
        <v>25</v>
      </c>
    </row>
    <row r="932" spans="1:10" ht="25.5">
      <c r="A932" s="78"/>
      <c r="B932" s="199"/>
      <c r="C932" s="233" t="s">
        <v>2788</v>
      </c>
      <c r="D932" s="234" t="s">
        <v>2789</v>
      </c>
      <c r="E932" s="242"/>
      <c r="F932" s="242"/>
      <c r="G932" s="276"/>
      <c r="H932" s="276"/>
      <c r="I932" s="239">
        <f t="shared" si="97"/>
        <v>0</v>
      </c>
      <c r="J932" s="239">
        <f t="shared" si="98"/>
        <v>0</v>
      </c>
    </row>
    <row r="933" spans="1:10">
      <c r="A933" s="78"/>
      <c r="B933" s="199"/>
      <c r="C933" s="233" t="s">
        <v>2790</v>
      </c>
      <c r="D933" s="234" t="s">
        <v>2791</v>
      </c>
      <c r="E933" s="242">
        <v>1</v>
      </c>
      <c r="F933" s="242">
        <v>1</v>
      </c>
      <c r="G933" s="276"/>
      <c r="H933" s="276"/>
      <c r="I933" s="239">
        <f t="shared" si="97"/>
        <v>1</v>
      </c>
      <c r="J933" s="239">
        <f t="shared" si="98"/>
        <v>1</v>
      </c>
    </row>
    <row r="934" spans="1:10" ht="25.5">
      <c r="A934" s="78"/>
      <c r="B934" s="199"/>
      <c r="C934" s="233" t="s">
        <v>2792</v>
      </c>
      <c r="D934" s="234" t="s">
        <v>2793</v>
      </c>
      <c r="E934" s="242"/>
      <c r="F934" s="242"/>
      <c r="G934" s="239"/>
      <c r="H934" s="239"/>
      <c r="I934" s="239">
        <f t="shared" si="97"/>
        <v>0</v>
      </c>
      <c r="J934" s="239">
        <f t="shared" si="98"/>
        <v>0</v>
      </c>
    </row>
    <row r="935" spans="1:10" ht="25.5">
      <c r="A935" s="78"/>
      <c r="B935" s="199"/>
      <c r="C935" s="233" t="s">
        <v>2794</v>
      </c>
      <c r="D935" s="234" t="s">
        <v>2795</v>
      </c>
      <c r="E935" s="242"/>
      <c r="F935" s="242"/>
      <c r="G935" s="239"/>
      <c r="H935" s="239"/>
      <c r="I935" s="239">
        <f t="shared" si="97"/>
        <v>0</v>
      </c>
      <c r="J935" s="239">
        <f t="shared" si="98"/>
        <v>0</v>
      </c>
    </row>
    <row r="936" spans="1:10">
      <c r="A936" s="78"/>
      <c r="B936" s="199"/>
      <c r="C936" s="233" t="s">
        <v>2796</v>
      </c>
      <c r="D936" s="234" t="s">
        <v>2797</v>
      </c>
      <c r="E936" s="242">
        <v>16</v>
      </c>
      <c r="F936" s="242">
        <v>0</v>
      </c>
      <c r="G936" s="276"/>
      <c r="H936" s="276"/>
      <c r="I936" s="239">
        <f t="shared" si="97"/>
        <v>16</v>
      </c>
      <c r="J936" s="239">
        <f t="shared" si="98"/>
        <v>0</v>
      </c>
    </row>
    <row r="937" spans="1:10">
      <c r="A937" s="78"/>
      <c r="B937" s="199"/>
      <c r="C937" s="233" t="s">
        <v>2798</v>
      </c>
      <c r="D937" s="234" t="s">
        <v>2799</v>
      </c>
      <c r="E937" s="242">
        <v>16</v>
      </c>
      <c r="F937" s="242">
        <v>0</v>
      </c>
      <c r="G937" s="276"/>
      <c r="H937" s="276"/>
      <c r="I937" s="239">
        <f t="shared" si="97"/>
        <v>16</v>
      </c>
      <c r="J937" s="239">
        <f t="shared" si="98"/>
        <v>0</v>
      </c>
    </row>
    <row r="938" spans="1:10">
      <c r="A938" s="78"/>
      <c r="B938" s="199"/>
      <c r="C938" s="233" t="s">
        <v>2800</v>
      </c>
      <c r="D938" s="234" t="s">
        <v>2801</v>
      </c>
      <c r="E938" s="308">
        <v>16</v>
      </c>
      <c r="F938" s="308">
        <v>0</v>
      </c>
      <c r="G938" s="276"/>
      <c r="H938" s="276"/>
      <c r="I938" s="239">
        <f t="shared" si="97"/>
        <v>16</v>
      </c>
      <c r="J938" s="239">
        <f t="shared" si="98"/>
        <v>0</v>
      </c>
    </row>
    <row r="939" spans="1:10" ht="25.5">
      <c r="A939" s="78"/>
      <c r="B939" s="199"/>
      <c r="C939" s="233" t="s">
        <v>2802</v>
      </c>
      <c r="D939" s="234" t="s">
        <v>2803</v>
      </c>
      <c r="E939" s="308">
        <v>16</v>
      </c>
      <c r="F939" s="308">
        <v>0</v>
      </c>
      <c r="G939" s="276"/>
      <c r="H939" s="276"/>
      <c r="I939" s="239">
        <f t="shared" si="97"/>
        <v>16</v>
      </c>
      <c r="J939" s="239">
        <f t="shared" si="98"/>
        <v>0</v>
      </c>
    </row>
    <row r="940" spans="1:10" ht="25.5">
      <c r="A940" s="78"/>
      <c r="B940" s="199"/>
      <c r="C940" s="233" t="s">
        <v>2804</v>
      </c>
      <c r="D940" s="234" t="s">
        <v>2805</v>
      </c>
      <c r="E940" s="242">
        <v>15</v>
      </c>
      <c r="F940" s="242">
        <v>0</v>
      </c>
      <c r="G940" s="276"/>
      <c r="H940" s="276"/>
      <c r="I940" s="239">
        <f t="shared" si="97"/>
        <v>15</v>
      </c>
      <c r="J940" s="239">
        <f t="shared" si="98"/>
        <v>0</v>
      </c>
    </row>
    <row r="941" spans="1:10" ht="38.25">
      <c r="A941" s="78"/>
      <c r="B941" s="199"/>
      <c r="C941" s="233" t="s">
        <v>2806</v>
      </c>
      <c r="D941" s="234" t="s">
        <v>2807</v>
      </c>
      <c r="E941" s="308">
        <v>16</v>
      </c>
      <c r="F941" s="308">
        <v>0</v>
      </c>
      <c r="G941" s="276"/>
      <c r="H941" s="276"/>
      <c r="I941" s="239">
        <f t="shared" si="97"/>
        <v>16</v>
      </c>
      <c r="J941" s="239">
        <f t="shared" si="98"/>
        <v>0</v>
      </c>
    </row>
    <row r="942" spans="1:10" ht="25.5">
      <c r="A942" s="78"/>
      <c r="B942" s="199"/>
      <c r="C942" s="233" t="s">
        <v>2808</v>
      </c>
      <c r="D942" s="234" t="s">
        <v>2809</v>
      </c>
      <c r="E942" s="242">
        <v>1</v>
      </c>
      <c r="F942" s="242">
        <v>0</v>
      </c>
      <c r="G942" s="276"/>
      <c r="H942" s="276"/>
      <c r="I942" s="239">
        <f t="shared" si="97"/>
        <v>1</v>
      </c>
      <c r="J942" s="239">
        <f t="shared" si="98"/>
        <v>0</v>
      </c>
    </row>
    <row r="943" spans="1:10">
      <c r="A943" s="78"/>
      <c r="B943" s="199"/>
      <c r="C943" s="233" t="s">
        <v>2810</v>
      </c>
      <c r="D943" s="234" t="s">
        <v>2811</v>
      </c>
      <c r="E943" s="242"/>
      <c r="F943" s="242"/>
      <c r="G943" s="276"/>
      <c r="H943" s="276"/>
      <c r="I943" s="239">
        <f t="shared" si="97"/>
        <v>0</v>
      </c>
      <c r="J943" s="239">
        <f t="shared" si="98"/>
        <v>0</v>
      </c>
    </row>
    <row r="944" spans="1:10">
      <c r="A944" s="78"/>
      <c r="B944" s="199"/>
      <c r="C944" s="233" t="s">
        <v>2812</v>
      </c>
      <c r="D944" s="234" t="s">
        <v>2813</v>
      </c>
      <c r="E944" s="242"/>
      <c r="F944" s="242"/>
      <c r="G944" s="276"/>
      <c r="H944" s="276"/>
      <c r="I944" s="239">
        <f t="shared" si="97"/>
        <v>0</v>
      </c>
      <c r="J944" s="239">
        <f t="shared" si="98"/>
        <v>0</v>
      </c>
    </row>
    <row r="945" spans="1:10" ht="25.5">
      <c r="A945" s="78"/>
      <c r="B945" s="199"/>
      <c r="C945" s="233" t="s">
        <v>2814</v>
      </c>
      <c r="D945" s="234" t="s">
        <v>2815</v>
      </c>
      <c r="E945" s="242">
        <v>521</v>
      </c>
      <c r="F945" s="242">
        <v>521</v>
      </c>
      <c r="G945" s="276"/>
      <c r="H945" s="276"/>
      <c r="I945" s="239">
        <f t="shared" si="97"/>
        <v>521</v>
      </c>
      <c r="J945" s="239">
        <f t="shared" si="98"/>
        <v>521</v>
      </c>
    </row>
    <row r="946" spans="1:10" ht="25.5">
      <c r="A946" s="78"/>
      <c r="B946" s="199"/>
      <c r="C946" s="233" t="s">
        <v>2816</v>
      </c>
      <c r="D946" s="234" t="s">
        <v>2817</v>
      </c>
      <c r="E946" s="242">
        <v>3</v>
      </c>
      <c r="F946" s="242">
        <v>3</v>
      </c>
      <c r="G946" s="276"/>
      <c r="H946" s="276"/>
      <c r="I946" s="239">
        <f t="shared" si="97"/>
        <v>3</v>
      </c>
      <c r="J946" s="239">
        <f t="shared" si="98"/>
        <v>3</v>
      </c>
    </row>
    <row r="947" spans="1:10">
      <c r="A947" s="78"/>
      <c r="B947" s="199"/>
      <c r="C947" s="233" t="s">
        <v>2818</v>
      </c>
      <c r="D947" s="234" t="s">
        <v>2819</v>
      </c>
      <c r="E947" s="242"/>
      <c r="F947" s="242"/>
      <c r="G947" s="276"/>
      <c r="H947" s="276"/>
      <c r="I947" s="239">
        <f t="shared" si="97"/>
        <v>0</v>
      </c>
      <c r="J947" s="239">
        <f t="shared" si="98"/>
        <v>0</v>
      </c>
    </row>
    <row r="948" spans="1:10">
      <c r="A948" s="78"/>
      <c r="B948" s="199"/>
      <c r="C948" s="233" t="s">
        <v>2820</v>
      </c>
      <c r="D948" s="234" t="s">
        <v>2821</v>
      </c>
      <c r="E948" s="242"/>
      <c r="F948" s="242"/>
      <c r="G948" s="276"/>
      <c r="H948" s="276"/>
      <c r="I948" s="239">
        <f t="shared" si="97"/>
        <v>0</v>
      </c>
      <c r="J948" s="239">
        <f t="shared" si="98"/>
        <v>0</v>
      </c>
    </row>
    <row r="949" spans="1:10">
      <c r="A949" s="78"/>
      <c r="B949" s="199"/>
      <c r="C949" s="233" t="s">
        <v>2822</v>
      </c>
      <c r="D949" s="234" t="s">
        <v>2823</v>
      </c>
      <c r="E949" s="242"/>
      <c r="F949" s="242"/>
      <c r="G949" s="276"/>
      <c r="H949" s="276"/>
      <c r="I949" s="239">
        <f t="shared" si="97"/>
        <v>0</v>
      </c>
      <c r="J949" s="239">
        <f t="shared" si="98"/>
        <v>0</v>
      </c>
    </row>
    <row r="950" spans="1:10" ht="25.5">
      <c r="A950" s="78"/>
      <c r="B950" s="199"/>
      <c r="C950" s="233" t="s">
        <v>2824</v>
      </c>
      <c r="D950" s="234" t="s">
        <v>2825</v>
      </c>
      <c r="E950" s="242"/>
      <c r="F950" s="242"/>
      <c r="G950" s="276"/>
      <c r="H950" s="276"/>
      <c r="I950" s="239">
        <f t="shared" si="97"/>
        <v>0</v>
      </c>
      <c r="J950" s="239">
        <f t="shared" si="98"/>
        <v>0</v>
      </c>
    </row>
    <row r="951" spans="1:10">
      <c r="A951" s="78"/>
      <c r="B951" s="199"/>
      <c r="C951" s="233" t="s">
        <v>2826</v>
      </c>
      <c r="D951" s="234" t="s">
        <v>2827</v>
      </c>
      <c r="E951" s="242">
        <v>4112</v>
      </c>
      <c r="F951" s="242">
        <v>4112</v>
      </c>
      <c r="G951" s="238">
        <v>262</v>
      </c>
      <c r="H951" s="238">
        <v>262</v>
      </c>
      <c r="I951" s="239">
        <f t="shared" si="97"/>
        <v>4374</v>
      </c>
      <c r="J951" s="239">
        <f t="shared" si="98"/>
        <v>4374</v>
      </c>
    </row>
    <row r="952" spans="1:10">
      <c r="A952" s="78"/>
      <c r="B952" s="199"/>
      <c r="C952" s="233" t="s">
        <v>2622</v>
      </c>
      <c r="D952" s="234" t="s">
        <v>2623</v>
      </c>
      <c r="E952" s="242">
        <v>4030</v>
      </c>
      <c r="F952" s="242">
        <v>4030</v>
      </c>
      <c r="G952" s="238">
        <v>1062</v>
      </c>
      <c r="H952" s="238">
        <v>1062</v>
      </c>
      <c r="I952" s="239">
        <f t="shared" si="97"/>
        <v>5092</v>
      </c>
      <c r="J952" s="239">
        <f t="shared" si="98"/>
        <v>5092</v>
      </c>
    </row>
    <row r="953" spans="1:10" ht="25.5">
      <c r="A953" s="78"/>
      <c r="B953" s="199"/>
      <c r="C953" s="233" t="s">
        <v>2828</v>
      </c>
      <c r="D953" s="234" t="s">
        <v>2829</v>
      </c>
      <c r="E953" s="242">
        <v>37</v>
      </c>
      <c r="F953" s="242">
        <v>37</v>
      </c>
      <c r="G953" s="238"/>
      <c r="H953" s="238"/>
      <c r="I953" s="239">
        <f t="shared" si="97"/>
        <v>37</v>
      </c>
      <c r="J953" s="239">
        <f t="shared" si="98"/>
        <v>37</v>
      </c>
    </row>
    <row r="954" spans="1:10">
      <c r="A954" s="78"/>
      <c r="B954" s="199"/>
      <c r="C954" s="233" t="s">
        <v>2830</v>
      </c>
      <c r="D954" s="234" t="s">
        <v>2831</v>
      </c>
      <c r="E954" s="242">
        <v>6303</v>
      </c>
      <c r="F954" s="242">
        <v>6303</v>
      </c>
      <c r="G954" s="238">
        <v>255</v>
      </c>
      <c r="H954" s="238">
        <v>255</v>
      </c>
      <c r="I954" s="239">
        <f t="shared" si="97"/>
        <v>6558</v>
      </c>
      <c r="J954" s="239">
        <f t="shared" si="98"/>
        <v>6558</v>
      </c>
    </row>
    <row r="955" spans="1:10" ht="25.5">
      <c r="A955" s="78"/>
      <c r="B955" s="199"/>
      <c r="C955" s="233" t="s">
        <v>2832</v>
      </c>
      <c r="D955" s="234" t="s">
        <v>2833</v>
      </c>
      <c r="E955" s="242">
        <v>6782</v>
      </c>
      <c r="F955" s="242">
        <v>6782</v>
      </c>
      <c r="G955" s="238">
        <v>145</v>
      </c>
      <c r="H955" s="238">
        <v>145</v>
      </c>
      <c r="I955" s="239">
        <f t="shared" si="97"/>
        <v>6927</v>
      </c>
      <c r="J955" s="239">
        <f t="shared" si="98"/>
        <v>6927</v>
      </c>
    </row>
    <row r="956" spans="1:10">
      <c r="A956" s="78"/>
      <c r="B956" s="199"/>
      <c r="C956" s="233" t="s">
        <v>2834</v>
      </c>
      <c r="D956" s="234" t="s">
        <v>2835</v>
      </c>
      <c r="E956" s="242">
        <v>407</v>
      </c>
      <c r="F956" s="242">
        <v>407</v>
      </c>
      <c r="G956" s="238">
        <v>506</v>
      </c>
      <c r="H956" s="238">
        <v>506</v>
      </c>
      <c r="I956" s="239">
        <f t="shared" si="97"/>
        <v>913</v>
      </c>
      <c r="J956" s="239">
        <f t="shared" si="98"/>
        <v>913</v>
      </c>
    </row>
    <row r="957" spans="1:10" ht="51">
      <c r="A957" s="78"/>
      <c r="B957" s="199"/>
      <c r="C957" s="233" t="s">
        <v>1804</v>
      </c>
      <c r="D957" s="234" t="s">
        <v>2836</v>
      </c>
      <c r="E957" s="242">
        <v>4894</v>
      </c>
      <c r="F957" s="242">
        <v>4894</v>
      </c>
      <c r="G957" s="276">
        <v>1062</v>
      </c>
      <c r="H957" s="276">
        <v>1062</v>
      </c>
      <c r="I957" s="239">
        <f t="shared" ref="I957:I988" si="99">E957+G957</f>
        <v>5956</v>
      </c>
      <c r="J957" s="239">
        <f t="shared" ref="J957:J988" si="100">F957+H957</f>
        <v>5956</v>
      </c>
    </row>
    <row r="958" spans="1:10">
      <c r="A958" s="78"/>
      <c r="B958" s="199"/>
      <c r="C958" s="233" t="s">
        <v>2837</v>
      </c>
      <c r="D958" s="259" t="s">
        <v>2838</v>
      </c>
      <c r="E958" s="242"/>
      <c r="F958" s="242"/>
      <c r="G958" s="276"/>
      <c r="H958" s="276"/>
      <c r="I958" s="239">
        <f t="shared" si="99"/>
        <v>0</v>
      </c>
      <c r="J958" s="239">
        <f t="shared" si="100"/>
        <v>0</v>
      </c>
    </row>
    <row r="959" spans="1:10" ht="25.5">
      <c r="A959" s="78"/>
      <c r="B959" s="199"/>
      <c r="C959" s="233" t="s">
        <v>2839</v>
      </c>
      <c r="D959" s="259" t="s">
        <v>2840</v>
      </c>
      <c r="E959" s="276"/>
      <c r="F959" s="276"/>
      <c r="G959" s="273">
        <v>5</v>
      </c>
      <c r="H959" s="273">
        <v>5</v>
      </c>
      <c r="I959" s="239">
        <f t="shared" si="99"/>
        <v>5</v>
      </c>
      <c r="J959" s="239">
        <f t="shared" si="100"/>
        <v>5</v>
      </c>
    </row>
    <row r="960" spans="1:10">
      <c r="A960" s="78"/>
      <c r="B960" s="199"/>
      <c r="C960" s="233" t="s">
        <v>2038</v>
      </c>
      <c r="D960" s="259" t="s">
        <v>2039</v>
      </c>
      <c r="E960" s="242">
        <v>2</v>
      </c>
      <c r="F960" s="242">
        <v>2</v>
      </c>
      <c r="G960" s="273">
        <v>142</v>
      </c>
      <c r="H960" s="273">
        <v>142</v>
      </c>
      <c r="I960" s="239">
        <f t="shared" si="99"/>
        <v>144</v>
      </c>
      <c r="J960" s="239">
        <f t="shared" si="100"/>
        <v>144</v>
      </c>
    </row>
    <row r="961" spans="1:10" ht="25.5">
      <c r="A961" s="78"/>
      <c r="B961" s="199"/>
      <c r="C961" s="233" t="s">
        <v>1794</v>
      </c>
      <c r="D961" s="259" t="s">
        <v>2841</v>
      </c>
      <c r="E961" s="276"/>
      <c r="F961" s="276"/>
      <c r="G961" s="273">
        <v>1</v>
      </c>
      <c r="H961" s="273">
        <v>1</v>
      </c>
      <c r="I961" s="239">
        <f t="shared" si="99"/>
        <v>1</v>
      </c>
      <c r="J961" s="239">
        <f t="shared" si="100"/>
        <v>1</v>
      </c>
    </row>
    <row r="962" spans="1:10">
      <c r="A962" s="78"/>
      <c r="B962" s="199"/>
      <c r="C962" s="233" t="s">
        <v>2056</v>
      </c>
      <c r="D962" s="259" t="s">
        <v>2057</v>
      </c>
      <c r="E962" s="276"/>
      <c r="F962" s="276"/>
      <c r="G962" s="273">
        <v>2</v>
      </c>
      <c r="H962" s="273">
        <v>2</v>
      </c>
      <c r="I962" s="239">
        <f t="shared" si="99"/>
        <v>2</v>
      </c>
      <c r="J962" s="239">
        <f t="shared" si="100"/>
        <v>2</v>
      </c>
    </row>
    <row r="963" spans="1:10">
      <c r="A963" s="78"/>
      <c r="B963" s="199"/>
      <c r="C963" s="233" t="s">
        <v>2184</v>
      </c>
      <c r="D963" s="259" t="s">
        <v>2842</v>
      </c>
      <c r="E963" s="276"/>
      <c r="F963" s="276"/>
      <c r="G963" s="273">
        <v>2</v>
      </c>
      <c r="H963" s="273">
        <v>2</v>
      </c>
      <c r="I963" s="239">
        <f t="shared" si="99"/>
        <v>2</v>
      </c>
      <c r="J963" s="239">
        <f t="shared" si="100"/>
        <v>2</v>
      </c>
    </row>
    <row r="964" spans="1:10">
      <c r="A964" s="78"/>
      <c r="B964" s="199"/>
      <c r="C964" s="233" t="s">
        <v>2040</v>
      </c>
      <c r="D964" s="234" t="s">
        <v>2041</v>
      </c>
      <c r="E964" s="276"/>
      <c r="F964" s="276"/>
      <c r="G964" s="273">
        <v>126</v>
      </c>
      <c r="H964" s="273">
        <v>126</v>
      </c>
      <c r="I964" s="239">
        <f t="shared" si="99"/>
        <v>126</v>
      </c>
      <c r="J964" s="239">
        <f t="shared" si="100"/>
        <v>126</v>
      </c>
    </row>
    <row r="965" spans="1:10" ht="25.5">
      <c r="A965" s="78"/>
      <c r="B965" s="199"/>
      <c r="C965" s="233" t="s">
        <v>2843</v>
      </c>
      <c r="D965" s="259" t="s">
        <v>2844</v>
      </c>
      <c r="E965" s="276"/>
      <c r="F965" s="276"/>
      <c r="G965" s="273"/>
      <c r="H965" s="273"/>
      <c r="I965" s="239">
        <f t="shared" si="99"/>
        <v>0</v>
      </c>
      <c r="J965" s="239">
        <f t="shared" si="100"/>
        <v>0</v>
      </c>
    </row>
    <row r="966" spans="1:10" ht="25.5">
      <c r="A966" s="78"/>
      <c r="B966" s="199"/>
      <c r="C966" s="233" t="s">
        <v>2176</v>
      </c>
      <c r="D966" s="259" t="s">
        <v>2225</v>
      </c>
      <c r="E966" s="276"/>
      <c r="F966" s="276"/>
      <c r="G966" s="273">
        <v>8</v>
      </c>
      <c r="H966" s="273">
        <v>8</v>
      </c>
      <c r="I966" s="239">
        <f t="shared" si="99"/>
        <v>8</v>
      </c>
      <c r="J966" s="239">
        <f t="shared" si="100"/>
        <v>8</v>
      </c>
    </row>
    <row r="967" spans="1:10">
      <c r="A967" s="78"/>
      <c r="B967" s="199"/>
      <c r="C967" s="233" t="s">
        <v>1994</v>
      </c>
      <c r="D967" s="259" t="s">
        <v>1995</v>
      </c>
      <c r="E967" s="276"/>
      <c r="F967" s="276"/>
      <c r="G967" s="273"/>
      <c r="H967" s="273"/>
      <c r="I967" s="239">
        <f t="shared" si="99"/>
        <v>0</v>
      </c>
      <c r="J967" s="239">
        <f t="shared" si="100"/>
        <v>0</v>
      </c>
    </row>
    <row r="968" spans="1:10">
      <c r="A968" s="78"/>
      <c r="B968" s="199"/>
      <c r="C968" s="233" t="s">
        <v>2845</v>
      </c>
      <c r="D968" s="259" t="s">
        <v>2846</v>
      </c>
      <c r="E968" s="276"/>
      <c r="F968" s="276"/>
      <c r="G968" s="273">
        <v>44</v>
      </c>
      <c r="H968" s="273">
        <v>44</v>
      </c>
      <c r="I968" s="239">
        <f t="shared" si="99"/>
        <v>44</v>
      </c>
      <c r="J968" s="239">
        <f t="shared" si="100"/>
        <v>44</v>
      </c>
    </row>
    <row r="969" spans="1:10" ht="38.25">
      <c r="A969" s="78"/>
      <c r="B969" s="199"/>
      <c r="C969" s="233" t="s">
        <v>2029</v>
      </c>
      <c r="D969" s="234" t="s">
        <v>2214</v>
      </c>
      <c r="E969" s="276"/>
      <c r="F969" s="276"/>
      <c r="G969" s="273"/>
      <c r="H969" s="273"/>
      <c r="I969" s="239">
        <f t="shared" si="99"/>
        <v>0</v>
      </c>
      <c r="J969" s="239">
        <f t="shared" si="100"/>
        <v>0</v>
      </c>
    </row>
    <row r="970" spans="1:10" ht="25.5">
      <c r="A970" s="78"/>
      <c r="B970" s="199"/>
      <c r="C970" s="233" t="s">
        <v>2186</v>
      </c>
      <c r="D970" s="234" t="s">
        <v>2847</v>
      </c>
      <c r="E970" s="276">
        <v>4</v>
      </c>
      <c r="F970" s="276">
        <v>4</v>
      </c>
      <c r="G970" s="273">
        <v>57</v>
      </c>
      <c r="H970" s="273">
        <v>57</v>
      </c>
      <c r="I970" s="239">
        <f t="shared" si="99"/>
        <v>61</v>
      </c>
      <c r="J970" s="239">
        <f t="shared" si="100"/>
        <v>61</v>
      </c>
    </row>
    <row r="971" spans="1:10" ht="38.25">
      <c r="A971" s="78"/>
      <c r="B971" s="199"/>
      <c r="C971" s="233" t="s">
        <v>2031</v>
      </c>
      <c r="D971" s="234" t="s">
        <v>2427</v>
      </c>
      <c r="E971" s="276">
        <v>7</v>
      </c>
      <c r="F971" s="276">
        <v>7</v>
      </c>
      <c r="G971" s="273">
        <v>157</v>
      </c>
      <c r="H971" s="273">
        <v>157</v>
      </c>
      <c r="I971" s="239">
        <f t="shared" si="99"/>
        <v>164</v>
      </c>
      <c r="J971" s="239">
        <f t="shared" si="100"/>
        <v>164</v>
      </c>
    </row>
    <row r="972" spans="1:10" ht="25.5">
      <c r="A972" s="78"/>
      <c r="B972" s="199"/>
      <c r="C972" s="233" t="s">
        <v>1797</v>
      </c>
      <c r="D972" s="234" t="s">
        <v>1798</v>
      </c>
      <c r="E972" s="276"/>
      <c r="F972" s="276"/>
      <c r="G972" s="273">
        <v>108</v>
      </c>
      <c r="H972" s="273">
        <v>108</v>
      </c>
      <c r="I972" s="239">
        <f t="shared" si="99"/>
        <v>108</v>
      </c>
      <c r="J972" s="239">
        <f t="shared" si="100"/>
        <v>108</v>
      </c>
    </row>
    <row r="973" spans="1:10" ht="25.5">
      <c r="A973" s="78"/>
      <c r="B973" s="199"/>
      <c r="C973" s="253" t="s">
        <v>2066</v>
      </c>
      <c r="D973" s="234" t="s">
        <v>2848</v>
      </c>
      <c r="E973" s="276">
        <v>3</v>
      </c>
      <c r="F973" s="276">
        <v>3</v>
      </c>
      <c r="G973" s="273">
        <v>48</v>
      </c>
      <c r="H973" s="273">
        <v>48</v>
      </c>
      <c r="I973" s="239">
        <f t="shared" si="99"/>
        <v>51</v>
      </c>
      <c r="J973" s="239">
        <f t="shared" si="100"/>
        <v>51</v>
      </c>
    </row>
    <row r="974" spans="1:10" ht="25.5">
      <c r="A974" s="78"/>
      <c r="B974" s="199"/>
      <c r="C974" s="233" t="s">
        <v>2033</v>
      </c>
      <c r="D974" s="234" t="s">
        <v>2034</v>
      </c>
      <c r="E974" s="276"/>
      <c r="F974" s="276"/>
      <c r="G974" s="273">
        <v>33</v>
      </c>
      <c r="H974" s="273">
        <v>33</v>
      </c>
      <c r="I974" s="239">
        <f t="shared" si="99"/>
        <v>33</v>
      </c>
      <c r="J974" s="239">
        <f t="shared" si="100"/>
        <v>33</v>
      </c>
    </row>
    <row r="975" spans="1:10" ht="25.5">
      <c r="A975" s="78"/>
      <c r="B975" s="199"/>
      <c r="C975" s="233" t="s">
        <v>2035</v>
      </c>
      <c r="D975" s="234" t="s">
        <v>2036</v>
      </c>
      <c r="E975" s="276">
        <v>4</v>
      </c>
      <c r="F975" s="276">
        <v>4</v>
      </c>
      <c r="G975" s="273">
        <v>262</v>
      </c>
      <c r="H975" s="273">
        <v>262</v>
      </c>
      <c r="I975" s="239">
        <f t="shared" si="99"/>
        <v>266</v>
      </c>
      <c r="J975" s="239">
        <f t="shared" si="100"/>
        <v>266</v>
      </c>
    </row>
    <row r="976" spans="1:10" ht="38.25">
      <c r="A976" s="78"/>
      <c r="B976" s="199"/>
      <c r="C976" s="233" t="s">
        <v>1799</v>
      </c>
      <c r="D976" s="234" t="s">
        <v>1800</v>
      </c>
      <c r="E976" s="276">
        <v>21</v>
      </c>
      <c r="F976" s="276">
        <v>21</v>
      </c>
      <c r="G976" s="273">
        <v>359</v>
      </c>
      <c r="H976" s="273">
        <v>359</v>
      </c>
      <c r="I976" s="239">
        <f t="shared" si="99"/>
        <v>380</v>
      </c>
      <c r="J976" s="239">
        <f t="shared" si="100"/>
        <v>380</v>
      </c>
    </row>
    <row r="977" spans="1:10" ht="25.5">
      <c r="A977" s="78"/>
      <c r="B977" s="199"/>
      <c r="C977" s="233" t="s">
        <v>1801</v>
      </c>
      <c r="D977" s="234" t="s">
        <v>2849</v>
      </c>
      <c r="E977" s="276"/>
      <c r="F977" s="276"/>
      <c r="G977" s="273">
        <v>36</v>
      </c>
      <c r="H977" s="273">
        <v>36</v>
      </c>
      <c r="I977" s="239">
        <f t="shared" si="99"/>
        <v>36</v>
      </c>
      <c r="J977" s="239">
        <f t="shared" si="100"/>
        <v>36</v>
      </c>
    </row>
    <row r="978" spans="1:10" ht="25.5">
      <c r="A978" s="78"/>
      <c r="B978" s="199"/>
      <c r="C978" s="233" t="s">
        <v>2073</v>
      </c>
      <c r="D978" s="234" t="s">
        <v>2428</v>
      </c>
      <c r="E978" s="276"/>
      <c r="F978" s="276"/>
      <c r="G978" s="273">
        <v>95</v>
      </c>
      <c r="H978" s="273">
        <v>95</v>
      </c>
      <c r="I978" s="239">
        <f t="shared" si="99"/>
        <v>95</v>
      </c>
      <c r="J978" s="239">
        <f t="shared" si="100"/>
        <v>95</v>
      </c>
    </row>
    <row r="979" spans="1:10" ht="25.5">
      <c r="A979" s="78"/>
      <c r="B979" s="199"/>
      <c r="C979" s="233" t="s">
        <v>1818</v>
      </c>
      <c r="D979" s="234" t="s">
        <v>2444</v>
      </c>
      <c r="E979" s="276"/>
      <c r="F979" s="276"/>
      <c r="G979" s="273"/>
      <c r="H979" s="273"/>
      <c r="I979" s="239">
        <f t="shared" si="99"/>
        <v>0</v>
      </c>
      <c r="J979" s="239">
        <f t="shared" si="100"/>
        <v>0</v>
      </c>
    </row>
    <row r="980" spans="1:10" ht="25.5">
      <c r="A980" s="78"/>
      <c r="B980" s="199"/>
      <c r="C980" s="233" t="s">
        <v>1802</v>
      </c>
      <c r="D980" s="234" t="s">
        <v>2850</v>
      </c>
      <c r="E980" s="276"/>
      <c r="F980" s="276"/>
      <c r="G980" s="273">
        <v>11</v>
      </c>
      <c r="H980" s="273">
        <v>11</v>
      </c>
      <c r="I980" s="239">
        <f t="shared" si="99"/>
        <v>11</v>
      </c>
      <c r="J980" s="239">
        <f t="shared" si="100"/>
        <v>11</v>
      </c>
    </row>
    <row r="981" spans="1:10">
      <c r="A981" s="78"/>
      <c r="B981" s="199"/>
      <c r="C981" s="233" t="s">
        <v>2075</v>
      </c>
      <c r="D981" s="234" t="s">
        <v>2851</v>
      </c>
      <c r="E981" s="276"/>
      <c r="F981" s="276"/>
      <c r="G981" s="273">
        <v>6</v>
      </c>
      <c r="H981" s="273">
        <v>6</v>
      </c>
      <c r="I981" s="239">
        <f t="shared" si="99"/>
        <v>6</v>
      </c>
      <c r="J981" s="239">
        <f t="shared" si="100"/>
        <v>6</v>
      </c>
    </row>
    <row r="982" spans="1:10">
      <c r="A982" s="78"/>
      <c r="B982" s="199"/>
      <c r="C982" s="298" t="s">
        <v>2128</v>
      </c>
      <c r="D982" s="234" t="s">
        <v>2703</v>
      </c>
      <c r="E982" s="276"/>
      <c r="F982" s="276"/>
      <c r="G982" s="273">
        <v>146</v>
      </c>
      <c r="H982" s="273">
        <v>146</v>
      </c>
      <c r="I982" s="239">
        <f t="shared" si="99"/>
        <v>146</v>
      </c>
      <c r="J982" s="239">
        <f t="shared" si="100"/>
        <v>146</v>
      </c>
    </row>
    <row r="983" spans="1:10" ht="25.5">
      <c r="A983" s="78"/>
      <c r="B983" s="199"/>
      <c r="C983" s="233" t="s">
        <v>1803</v>
      </c>
      <c r="D983" s="234" t="s">
        <v>2852</v>
      </c>
      <c r="E983" s="276"/>
      <c r="F983" s="276"/>
      <c r="G983" s="273">
        <v>899</v>
      </c>
      <c r="H983" s="273">
        <v>899</v>
      </c>
      <c r="I983" s="239">
        <f t="shared" si="99"/>
        <v>899</v>
      </c>
      <c r="J983" s="239">
        <f t="shared" si="100"/>
        <v>899</v>
      </c>
    </row>
    <row r="984" spans="1:10" ht="25.5">
      <c r="A984" s="78"/>
      <c r="B984" s="199"/>
      <c r="C984" s="233" t="s">
        <v>1804</v>
      </c>
      <c r="D984" s="234" t="s">
        <v>2446</v>
      </c>
      <c r="E984" s="276"/>
      <c r="F984" s="276"/>
      <c r="G984" s="273"/>
      <c r="H984" s="273"/>
      <c r="I984" s="239">
        <f t="shared" si="99"/>
        <v>0</v>
      </c>
      <c r="J984" s="239">
        <f t="shared" si="100"/>
        <v>0</v>
      </c>
    </row>
    <row r="985" spans="1:10" ht="25.5">
      <c r="A985" s="78"/>
      <c r="B985" s="199"/>
      <c r="C985" s="233" t="s">
        <v>2201</v>
      </c>
      <c r="D985" s="259" t="s">
        <v>2853</v>
      </c>
      <c r="E985" s="276"/>
      <c r="F985" s="276"/>
      <c r="G985" s="238"/>
      <c r="H985" s="238"/>
      <c r="I985" s="239">
        <f t="shared" si="99"/>
        <v>0</v>
      </c>
      <c r="J985" s="239">
        <f t="shared" si="100"/>
        <v>0</v>
      </c>
    </row>
    <row r="986" spans="1:10" ht="25.5">
      <c r="A986" s="78"/>
      <c r="B986" s="199"/>
      <c r="C986" s="233" t="s">
        <v>2828</v>
      </c>
      <c r="D986" s="259" t="s">
        <v>2854</v>
      </c>
      <c r="E986" s="276"/>
      <c r="F986" s="276"/>
      <c r="G986" s="238"/>
      <c r="H986" s="238"/>
      <c r="I986" s="239">
        <f t="shared" si="99"/>
        <v>0</v>
      </c>
      <c r="J986" s="239">
        <f t="shared" si="100"/>
        <v>0</v>
      </c>
    </row>
    <row r="987" spans="1:10" ht="25.5">
      <c r="A987" s="78"/>
      <c r="B987" s="199"/>
      <c r="C987" s="233" t="s">
        <v>2855</v>
      </c>
      <c r="D987" s="259" t="s">
        <v>2856</v>
      </c>
      <c r="E987" s="242"/>
      <c r="F987" s="242"/>
      <c r="G987" s="276"/>
      <c r="H987" s="276"/>
      <c r="I987" s="239">
        <f t="shared" si="99"/>
        <v>0</v>
      </c>
      <c r="J987" s="239">
        <f t="shared" si="100"/>
        <v>0</v>
      </c>
    </row>
    <row r="988" spans="1:10" ht="25.5">
      <c r="A988" s="78"/>
      <c r="B988" s="199"/>
      <c r="C988" s="233" t="s">
        <v>2857</v>
      </c>
      <c r="D988" s="259" t="s">
        <v>2858</v>
      </c>
      <c r="E988" s="242">
        <v>305</v>
      </c>
      <c r="F988" s="242">
        <v>305</v>
      </c>
      <c r="G988" s="276"/>
      <c r="H988" s="276"/>
      <c r="I988" s="239">
        <f t="shared" si="99"/>
        <v>305</v>
      </c>
      <c r="J988" s="239">
        <f t="shared" si="100"/>
        <v>305</v>
      </c>
    </row>
    <row r="989" spans="1:10" ht="25.5">
      <c r="A989" s="78"/>
      <c r="B989" s="199"/>
      <c r="C989" s="233" t="s">
        <v>2859</v>
      </c>
      <c r="D989" s="259" t="s">
        <v>2860</v>
      </c>
      <c r="E989" s="242"/>
      <c r="F989" s="242"/>
      <c r="G989" s="276"/>
      <c r="H989" s="276"/>
      <c r="I989" s="239">
        <f t="shared" ref="I989:I1003" si="101">E989+G989</f>
        <v>0</v>
      </c>
      <c r="J989" s="239">
        <f t="shared" ref="J989:J1003" si="102">F989+H989</f>
        <v>0</v>
      </c>
    </row>
    <row r="990" spans="1:10" ht="25.5">
      <c r="A990" s="78"/>
      <c r="B990" s="199"/>
      <c r="C990" s="233" t="s">
        <v>2725</v>
      </c>
      <c r="D990" s="259" t="s">
        <v>2861</v>
      </c>
      <c r="E990" s="242"/>
      <c r="F990" s="242"/>
      <c r="G990" s="238"/>
      <c r="H990" s="238"/>
      <c r="I990" s="239">
        <f t="shared" si="101"/>
        <v>0</v>
      </c>
      <c r="J990" s="239">
        <f t="shared" si="102"/>
        <v>0</v>
      </c>
    </row>
    <row r="991" spans="1:10">
      <c r="A991" s="78"/>
      <c r="B991" s="199"/>
      <c r="C991" s="233" t="s">
        <v>2767</v>
      </c>
      <c r="D991" s="259" t="s">
        <v>2768</v>
      </c>
      <c r="E991" s="242"/>
      <c r="F991" s="242"/>
      <c r="G991" s="238"/>
      <c r="H991" s="238"/>
      <c r="I991" s="239">
        <f t="shared" si="101"/>
        <v>0</v>
      </c>
      <c r="J991" s="239">
        <f t="shared" si="102"/>
        <v>0</v>
      </c>
    </row>
    <row r="992" spans="1:10">
      <c r="A992" s="78"/>
      <c r="B992" s="199"/>
      <c r="C992" s="233" t="s">
        <v>2786</v>
      </c>
      <c r="D992" s="259" t="s">
        <v>2862</v>
      </c>
      <c r="E992" s="242"/>
      <c r="F992" s="242"/>
      <c r="G992" s="238"/>
      <c r="H992" s="238"/>
      <c r="I992" s="239">
        <f t="shared" si="101"/>
        <v>0</v>
      </c>
      <c r="J992" s="239">
        <f t="shared" si="102"/>
        <v>0</v>
      </c>
    </row>
    <row r="993" spans="1:10">
      <c r="A993" s="78"/>
      <c r="B993" s="199"/>
      <c r="C993" s="233" t="s">
        <v>2760</v>
      </c>
      <c r="D993" s="259" t="s">
        <v>2761</v>
      </c>
      <c r="E993" s="242"/>
      <c r="F993" s="242"/>
      <c r="G993" s="238"/>
      <c r="H993" s="238"/>
      <c r="I993" s="239">
        <f t="shared" si="101"/>
        <v>0</v>
      </c>
      <c r="J993" s="239">
        <f t="shared" si="102"/>
        <v>0</v>
      </c>
    </row>
    <row r="994" spans="1:10" ht="38.25">
      <c r="A994" s="78"/>
      <c r="B994" s="199"/>
      <c r="C994" s="233" t="s">
        <v>2232</v>
      </c>
      <c r="D994" s="259" t="s">
        <v>2863</v>
      </c>
      <c r="E994" s="242"/>
      <c r="F994" s="242"/>
      <c r="G994" s="238"/>
      <c r="H994" s="238"/>
      <c r="I994" s="239">
        <f t="shared" si="101"/>
        <v>0</v>
      </c>
      <c r="J994" s="239">
        <f t="shared" si="102"/>
        <v>0</v>
      </c>
    </row>
    <row r="995" spans="1:10">
      <c r="A995" s="78"/>
      <c r="B995" s="199"/>
      <c r="C995" s="233" t="s">
        <v>2834</v>
      </c>
      <c r="D995" s="259" t="s">
        <v>2835</v>
      </c>
      <c r="E995" s="242"/>
      <c r="F995" s="242"/>
      <c r="G995" s="238"/>
      <c r="H995" s="238"/>
      <c r="I995" s="239">
        <f t="shared" si="101"/>
        <v>0</v>
      </c>
      <c r="J995" s="239">
        <f t="shared" si="102"/>
        <v>0</v>
      </c>
    </row>
    <row r="996" spans="1:10">
      <c r="A996" s="78"/>
      <c r="B996" s="199"/>
      <c r="C996" s="233" t="s">
        <v>2743</v>
      </c>
      <c r="D996" s="259" t="s">
        <v>2744</v>
      </c>
      <c r="E996" s="242"/>
      <c r="F996" s="242"/>
      <c r="G996" s="238"/>
      <c r="H996" s="238"/>
      <c r="I996" s="239">
        <f t="shared" si="101"/>
        <v>0</v>
      </c>
      <c r="J996" s="239">
        <f t="shared" si="102"/>
        <v>0</v>
      </c>
    </row>
    <row r="997" spans="1:10" ht="25.5">
      <c r="A997" s="78"/>
      <c r="B997" s="199"/>
      <c r="C997" s="233" t="s">
        <v>1807</v>
      </c>
      <c r="D997" s="259" t="s">
        <v>1808</v>
      </c>
      <c r="E997" s="242"/>
      <c r="F997" s="242"/>
      <c r="G997" s="238">
        <v>1</v>
      </c>
      <c r="H997" s="238">
        <v>1</v>
      </c>
      <c r="I997" s="239">
        <f t="shared" si="101"/>
        <v>1</v>
      </c>
      <c r="J997" s="239">
        <f t="shared" si="102"/>
        <v>1</v>
      </c>
    </row>
    <row r="998" spans="1:10">
      <c r="A998" s="78"/>
      <c r="B998" s="199"/>
      <c r="C998" s="233" t="s">
        <v>2737</v>
      </c>
      <c r="D998" s="259" t="s">
        <v>2738</v>
      </c>
      <c r="E998" s="242"/>
      <c r="F998" s="242"/>
      <c r="G998" s="238"/>
      <c r="H998" s="238"/>
      <c r="I998" s="239">
        <f t="shared" si="101"/>
        <v>0</v>
      </c>
      <c r="J998" s="239">
        <f t="shared" si="102"/>
        <v>0</v>
      </c>
    </row>
    <row r="999" spans="1:10">
      <c r="A999" s="78"/>
      <c r="B999" s="199"/>
      <c r="C999" s="233" t="s">
        <v>2864</v>
      </c>
      <c r="D999" s="259" t="s">
        <v>2797</v>
      </c>
      <c r="E999" s="242"/>
      <c r="F999" s="242"/>
      <c r="G999" s="238"/>
      <c r="H999" s="238"/>
      <c r="I999" s="239">
        <f t="shared" si="101"/>
        <v>0</v>
      </c>
      <c r="J999" s="239">
        <f t="shared" si="102"/>
        <v>0</v>
      </c>
    </row>
    <row r="1000" spans="1:10" ht="25.5">
      <c r="A1000" s="78"/>
      <c r="B1000" s="199"/>
      <c r="C1000" s="233" t="s">
        <v>2068</v>
      </c>
      <c r="D1000" s="259" t="s">
        <v>2865</v>
      </c>
      <c r="E1000" s="242"/>
      <c r="F1000" s="242"/>
      <c r="G1000" s="238"/>
      <c r="H1000" s="238"/>
      <c r="I1000" s="239">
        <f t="shared" si="101"/>
        <v>0</v>
      </c>
      <c r="J1000" s="239">
        <f t="shared" si="102"/>
        <v>0</v>
      </c>
    </row>
    <row r="1001" spans="1:10">
      <c r="A1001" s="78"/>
      <c r="B1001" s="199"/>
      <c r="C1001" s="233" t="s">
        <v>2143</v>
      </c>
      <c r="D1001" s="259" t="s">
        <v>2129</v>
      </c>
      <c r="E1001" s="242"/>
      <c r="F1001" s="242"/>
      <c r="G1001" s="238"/>
      <c r="H1001" s="238"/>
      <c r="I1001" s="239">
        <f t="shared" si="101"/>
        <v>0</v>
      </c>
      <c r="J1001" s="239">
        <f t="shared" si="102"/>
        <v>0</v>
      </c>
    </row>
    <row r="1002" spans="1:10">
      <c r="A1002" s="78"/>
      <c r="B1002" s="199"/>
      <c r="C1002" s="233" t="s">
        <v>2071</v>
      </c>
      <c r="D1002" s="259" t="s">
        <v>2866</v>
      </c>
      <c r="E1002" s="242"/>
      <c r="F1002" s="242"/>
      <c r="G1002" s="238">
        <v>1</v>
      </c>
      <c r="H1002" s="238">
        <v>0</v>
      </c>
      <c r="I1002" s="239">
        <f t="shared" si="101"/>
        <v>1</v>
      </c>
      <c r="J1002" s="239">
        <f t="shared" si="102"/>
        <v>0</v>
      </c>
    </row>
    <row r="1003" spans="1:10" ht="25.5">
      <c r="A1003" s="78"/>
      <c r="B1003" s="199"/>
      <c r="C1003" s="233" t="s">
        <v>2867</v>
      </c>
      <c r="D1003" s="259" t="s">
        <v>2868</v>
      </c>
      <c r="E1003" s="242">
        <v>1</v>
      </c>
      <c r="F1003" s="242">
        <v>0</v>
      </c>
      <c r="G1003" s="238"/>
      <c r="H1003" s="238"/>
      <c r="I1003" s="239">
        <f t="shared" si="101"/>
        <v>1</v>
      </c>
      <c r="J1003" s="239">
        <f t="shared" si="102"/>
        <v>0</v>
      </c>
    </row>
    <row r="1004" spans="1:10">
      <c r="C1004" s="85"/>
      <c r="D1004" s="84"/>
      <c r="E1004" s="83"/>
      <c r="F1004" s="83"/>
      <c r="G1004" s="84"/>
      <c r="H1004" s="84"/>
      <c r="I1004" s="160">
        <f t="shared" ref="I1004:J1006" si="103">SUM(E1004,G1004)</f>
        <v>0</v>
      </c>
      <c r="J1004" s="160">
        <f t="shared" si="103"/>
        <v>0</v>
      </c>
    </row>
    <row r="1005" spans="1:10">
      <c r="C1005" s="85"/>
      <c r="D1005" s="84"/>
      <c r="E1005" s="83"/>
      <c r="F1005" s="83"/>
      <c r="G1005" s="84"/>
      <c r="H1005" s="84"/>
      <c r="I1005" s="160">
        <f t="shared" si="103"/>
        <v>0</v>
      </c>
      <c r="J1005" s="160">
        <f t="shared" si="103"/>
        <v>0</v>
      </c>
    </row>
    <row r="1006" spans="1:10">
      <c r="C1006" s="85"/>
      <c r="D1006" s="84"/>
      <c r="E1006" s="83"/>
      <c r="F1006" s="83"/>
      <c r="G1006" s="84"/>
      <c r="H1006" s="84"/>
      <c r="I1006" s="160">
        <f t="shared" si="103"/>
        <v>0</v>
      </c>
      <c r="J1006" s="160">
        <f t="shared" si="103"/>
        <v>0</v>
      </c>
    </row>
    <row r="1009" spans="1:10" ht="15" thickBot="1">
      <c r="A1009" s="79" t="s">
        <v>5724</v>
      </c>
      <c r="B1009" s="229" t="s">
        <v>1710</v>
      </c>
      <c r="C1009" s="230"/>
      <c r="D1009" s="229"/>
      <c r="E1009" s="229"/>
      <c r="F1009" s="229"/>
      <c r="G1009" s="229"/>
      <c r="H1009" s="229"/>
      <c r="I1009" s="229"/>
      <c r="J1009" s="229"/>
    </row>
    <row r="1010" spans="1:10" ht="21" customHeight="1" thickBot="1">
      <c r="A1010" s="78"/>
      <c r="B1010" s="194" t="s">
        <v>200</v>
      </c>
      <c r="C1010" s="196"/>
      <c r="D1010" s="78"/>
      <c r="E1010" s="1243">
        <f t="shared" ref="E1010:J1010" si="104">SUM(E1011:E1012)</f>
        <v>12051</v>
      </c>
      <c r="F1010" s="1243">
        <f t="shared" si="104"/>
        <v>12051</v>
      </c>
      <c r="G1010" s="1243">
        <f t="shared" si="104"/>
        <v>0</v>
      </c>
      <c r="H1010" s="1243">
        <f t="shared" si="104"/>
        <v>0</v>
      </c>
      <c r="I1010" s="1243">
        <f t="shared" si="104"/>
        <v>12051</v>
      </c>
      <c r="J1010" s="1244">
        <f t="shared" si="104"/>
        <v>12051</v>
      </c>
    </row>
    <row r="1011" spans="1:10">
      <c r="C1011" s="233" t="s">
        <v>1790</v>
      </c>
      <c r="D1011" s="234" t="s">
        <v>1791</v>
      </c>
      <c r="E1011" s="1252">
        <v>5759</v>
      </c>
      <c r="F1011" s="1252">
        <v>5759</v>
      </c>
      <c r="G1011" s="1238"/>
      <c r="H1011" s="1238"/>
      <c r="I1011" s="480">
        <f>E1011+G1011</f>
        <v>5759</v>
      </c>
      <c r="J1011" s="480">
        <f>F1011+H1011</f>
        <v>5759</v>
      </c>
    </row>
    <row r="1012" spans="1:10">
      <c r="C1012" s="233" t="s">
        <v>1792</v>
      </c>
      <c r="D1012" s="234" t="s">
        <v>1793</v>
      </c>
      <c r="E1012" s="301">
        <v>6292</v>
      </c>
      <c r="F1012" s="301">
        <v>6292</v>
      </c>
      <c r="G1012" s="278"/>
      <c r="H1012" s="278"/>
      <c r="I1012" s="309">
        <f>E1012+G1012</f>
        <v>6292</v>
      </c>
      <c r="J1012" s="309">
        <f>F1012+H1012</f>
        <v>6292</v>
      </c>
    </row>
    <row r="1013" spans="1:10">
      <c r="C1013" s="188"/>
      <c r="D1013" s="81"/>
      <c r="E1013" s="160"/>
      <c r="F1013" s="160"/>
      <c r="G1013" s="160"/>
      <c r="H1013" s="160"/>
      <c r="I1013" s="160">
        <f t="shared" ref="I1013:J1016" si="105">SUM(E1013,G1013)</f>
        <v>0</v>
      </c>
      <c r="J1013" s="160">
        <f t="shared" si="105"/>
        <v>0</v>
      </c>
    </row>
    <row r="1014" spans="1:10">
      <c r="C1014" s="188"/>
      <c r="D1014" s="81"/>
      <c r="E1014" s="160"/>
      <c r="F1014" s="160"/>
      <c r="G1014" s="160"/>
      <c r="H1014" s="160"/>
      <c r="I1014" s="160">
        <f t="shared" si="105"/>
        <v>0</v>
      </c>
      <c r="J1014" s="160">
        <f t="shared" si="105"/>
        <v>0</v>
      </c>
    </row>
    <row r="1015" spans="1:10">
      <c r="C1015" s="188"/>
      <c r="D1015" s="81"/>
      <c r="E1015" s="160"/>
      <c r="F1015" s="160"/>
      <c r="G1015" s="160"/>
      <c r="H1015" s="160"/>
      <c r="I1015" s="160">
        <f t="shared" si="105"/>
        <v>0</v>
      </c>
      <c r="J1015" s="160">
        <f t="shared" si="105"/>
        <v>0</v>
      </c>
    </row>
    <row r="1016" spans="1:10">
      <c r="A1016" s="159"/>
      <c r="B1016" s="159"/>
      <c r="C1016" s="188"/>
      <c r="D1016" s="81"/>
      <c r="E1016" s="160"/>
      <c r="F1016" s="160"/>
      <c r="G1016" s="160"/>
      <c r="H1016" s="160"/>
      <c r="I1016" s="160">
        <f t="shared" si="105"/>
        <v>0</v>
      </c>
      <c r="J1016" s="160">
        <f t="shared" si="105"/>
        <v>0</v>
      </c>
    </row>
    <row r="1018" spans="1:10" ht="15" thickBot="1">
      <c r="A1018" s="78"/>
      <c r="B1018" s="229" t="s">
        <v>1709</v>
      </c>
      <c r="C1018" s="230"/>
      <c r="D1018" s="229"/>
      <c r="E1018" s="229"/>
      <c r="F1018" s="229"/>
      <c r="G1018" s="229"/>
      <c r="H1018" s="229"/>
      <c r="I1018" s="229"/>
      <c r="J1018" s="229"/>
    </row>
    <row r="1019" spans="1:10" ht="25.5" customHeight="1" thickBot="1">
      <c r="A1019" s="78"/>
      <c r="B1019" s="194" t="s">
        <v>199</v>
      </c>
      <c r="C1019" s="195"/>
      <c r="D1019" s="78"/>
      <c r="E1019" s="1270">
        <f t="shared" ref="E1019:J1019" si="106">SUM(E1020,E1193)</f>
        <v>6934</v>
      </c>
      <c r="F1019" s="1270">
        <f t="shared" si="106"/>
        <v>6934</v>
      </c>
      <c r="G1019" s="1270">
        <f t="shared" si="106"/>
        <v>59880</v>
      </c>
      <c r="H1019" s="1270">
        <f t="shared" si="106"/>
        <v>59884</v>
      </c>
      <c r="I1019" s="1270">
        <f t="shared" si="106"/>
        <v>66814</v>
      </c>
      <c r="J1019" s="1271">
        <f t="shared" si="106"/>
        <v>66818</v>
      </c>
    </row>
    <row r="1020" spans="1:10" ht="15.75" thickBot="1">
      <c r="A1020" s="78"/>
      <c r="B1020" s="194" t="s">
        <v>197</v>
      </c>
      <c r="C1020" s="195"/>
      <c r="D1020" s="78"/>
      <c r="E1020" s="1269">
        <f t="shared" ref="E1020:J1020" si="107">SUM(E1021:E1192)</f>
        <v>43</v>
      </c>
      <c r="F1020" s="1269">
        <f t="shared" si="107"/>
        <v>43</v>
      </c>
      <c r="G1020" s="1269">
        <f t="shared" si="107"/>
        <v>975</v>
      </c>
      <c r="H1020" s="1269">
        <f t="shared" si="107"/>
        <v>979</v>
      </c>
      <c r="I1020" s="1269">
        <f t="shared" si="107"/>
        <v>1018</v>
      </c>
      <c r="J1020" s="1268">
        <f t="shared" si="107"/>
        <v>1022</v>
      </c>
    </row>
    <row r="1021" spans="1:10">
      <c r="A1021" s="78"/>
      <c r="B1021" s="194"/>
      <c r="C1021" s="233" t="s">
        <v>2869</v>
      </c>
      <c r="D1021" s="234" t="s">
        <v>2870</v>
      </c>
      <c r="E1021" s="350"/>
      <c r="F1021" s="350"/>
      <c r="G1021" s="1267">
        <v>2</v>
      </c>
      <c r="H1021" s="1267">
        <v>2</v>
      </c>
      <c r="I1021" s="235">
        <f t="shared" ref="I1021:I1052" si="108">E1021+G1021</f>
        <v>2</v>
      </c>
      <c r="J1021" s="235">
        <f t="shared" ref="J1021:J1052" si="109">F1021+H1021</f>
        <v>2</v>
      </c>
    </row>
    <row r="1022" spans="1:10" ht="38.25">
      <c r="A1022" s="78"/>
      <c r="B1022" s="194"/>
      <c r="C1022" s="233" t="s">
        <v>1960</v>
      </c>
      <c r="D1022" s="234" t="s">
        <v>2154</v>
      </c>
      <c r="E1022" s="242">
        <v>1</v>
      </c>
      <c r="F1022" s="242">
        <v>1</v>
      </c>
      <c r="G1022" s="238">
        <v>3</v>
      </c>
      <c r="H1022" s="238">
        <v>3</v>
      </c>
      <c r="I1022" s="239">
        <f t="shared" si="108"/>
        <v>4</v>
      </c>
      <c r="J1022" s="239">
        <f t="shared" si="109"/>
        <v>4</v>
      </c>
    </row>
    <row r="1023" spans="1:10" ht="25.5">
      <c r="A1023" s="78"/>
      <c r="B1023" s="194"/>
      <c r="C1023" s="233" t="s">
        <v>1914</v>
      </c>
      <c r="D1023" s="234" t="s">
        <v>1915</v>
      </c>
      <c r="E1023" s="242"/>
      <c r="F1023" s="242"/>
      <c r="G1023" s="238">
        <v>4</v>
      </c>
      <c r="H1023" s="238">
        <v>4</v>
      </c>
      <c r="I1023" s="239">
        <f t="shared" si="108"/>
        <v>4</v>
      </c>
      <c r="J1023" s="239">
        <f t="shared" si="109"/>
        <v>4</v>
      </c>
    </row>
    <row r="1024" spans="1:10">
      <c r="A1024" s="78"/>
      <c r="B1024" s="194"/>
      <c r="C1024" s="233" t="s">
        <v>1916</v>
      </c>
      <c r="D1024" s="234" t="s">
        <v>1917</v>
      </c>
      <c r="E1024" s="238">
        <v>14</v>
      </c>
      <c r="F1024" s="238">
        <v>14</v>
      </c>
      <c r="G1024" s="238">
        <v>68</v>
      </c>
      <c r="H1024" s="238">
        <v>68</v>
      </c>
      <c r="I1024" s="239">
        <f t="shared" si="108"/>
        <v>82</v>
      </c>
      <c r="J1024" s="239">
        <f t="shared" si="109"/>
        <v>82</v>
      </c>
    </row>
    <row r="1025" spans="1:10">
      <c r="A1025" s="78"/>
      <c r="B1025" s="194"/>
      <c r="C1025" s="233" t="s">
        <v>1908</v>
      </c>
      <c r="D1025" s="234" t="s">
        <v>1909</v>
      </c>
      <c r="E1025" s="242"/>
      <c r="F1025" s="242"/>
      <c r="G1025" s="238">
        <v>1</v>
      </c>
      <c r="H1025" s="238">
        <v>1</v>
      </c>
      <c r="I1025" s="239">
        <f t="shared" si="108"/>
        <v>1</v>
      </c>
      <c r="J1025" s="239">
        <f t="shared" si="109"/>
        <v>1</v>
      </c>
    </row>
    <row r="1026" spans="1:10">
      <c r="A1026" s="78"/>
      <c r="B1026" s="194"/>
      <c r="C1026" s="233" t="s">
        <v>2871</v>
      </c>
      <c r="D1026" s="234" t="s">
        <v>2872</v>
      </c>
      <c r="E1026" s="242"/>
      <c r="F1026" s="242"/>
      <c r="G1026" s="238">
        <v>15</v>
      </c>
      <c r="H1026" s="238">
        <v>15</v>
      </c>
      <c r="I1026" s="239">
        <f t="shared" si="108"/>
        <v>15</v>
      </c>
      <c r="J1026" s="239">
        <f t="shared" si="109"/>
        <v>15</v>
      </c>
    </row>
    <row r="1027" spans="1:10">
      <c r="A1027" s="78"/>
      <c r="B1027" s="194"/>
      <c r="C1027" s="233" t="s">
        <v>2873</v>
      </c>
      <c r="D1027" s="234" t="s">
        <v>2874</v>
      </c>
      <c r="E1027" s="242"/>
      <c r="F1027" s="242"/>
      <c r="G1027" s="238"/>
      <c r="H1027" s="238"/>
      <c r="I1027" s="239">
        <f t="shared" si="108"/>
        <v>0</v>
      </c>
      <c r="J1027" s="239">
        <f t="shared" si="109"/>
        <v>0</v>
      </c>
    </row>
    <row r="1028" spans="1:10" ht="25.5">
      <c r="A1028" s="78"/>
      <c r="B1028" s="194"/>
      <c r="C1028" s="233" t="s">
        <v>2875</v>
      </c>
      <c r="D1028" s="234" t="s">
        <v>2876</v>
      </c>
      <c r="E1028" s="242"/>
      <c r="F1028" s="242"/>
      <c r="G1028" s="238"/>
      <c r="H1028" s="238"/>
      <c r="I1028" s="239">
        <f t="shared" si="108"/>
        <v>0</v>
      </c>
      <c r="J1028" s="239">
        <f t="shared" si="109"/>
        <v>0</v>
      </c>
    </row>
    <row r="1029" spans="1:10" ht="25.5">
      <c r="A1029" s="78"/>
      <c r="B1029" s="194"/>
      <c r="C1029" s="233" t="s">
        <v>2877</v>
      </c>
      <c r="D1029" s="234" t="s">
        <v>2878</v>
      </c>
      <c r="E1029" s="242"/>
      <c r="F1029" s="242"/>
      <c r="G1029" s="238">
        <v>7</v>
      </c>
      <c r="H1029" s="238">
        <v>7</v>
      </c>
      <c r="I1029" s="239">
        <f t="shared" si="108"/>
        <v>7</v>
      </c>
      <c r="J1029" s="239">
        <f t="shared" si="109"/>
        <v>7</v>
      </c>
    </row>
    <row r="1030" spans="1:10">
      <c r="A1030" s="78"/>
      <c r="B1030" s="194"/>
      <c r="C1030" s="233" t="s">
        <v>2104</v>
      </c>
      <c r="D1030" s="234" t="s">
        <v>2105</v>
      </c>
      <c r="E1030" s="242"/>
      <c r="F1030" s="242"/>
      <c r="G1030" s="238"/>
      <c r="H1030" s="238"/>
      <c r="I1030" s="239">
        <f t="shared" si="108"/>
        <v>0</v>
      </c>
      <c r="J1030" s="239">
        <f t="shared" si="109"/>
        <v>0</v>
      </c>
    </row>
    <row r="1031" spans="1:10">
      <c r="A1031" s="78"/>
      <c r="B1031" s="194"/>
      <c r="C1031" s="233" t="s">
        <v>2879</v>
      </c>
      <c r="D1031" s="234" t="s">
        <v>2880</v>
      </c>
      <c r="E1031" s="242"/>
      <c r="F1031" s="242"/>
      <c r="G1031" s="238"/>
      <c r="H1031" s="238"/>
      <c r="I1031" s="239">
        <f t="shared" si="108"/>
        <v>0</v>
      </c>
      <c r="J1031" s="239">
        <f t="shared" si="109"/>
        <v>0</v>
      </c>
    </row>
    <row r="1032" spans="1:10" ht="25.5">
      <c r="A1032" s="78"/>
      <c r="B1032" s="194"/>
      <c r="C1032" s="233" t="s">
        <v>2881</v>
      </c>
      <c r="D1032" s="234" t="s">
        <v>2882</v>
      </c>
      <c r="E1032" s="242"/>
      <c r="F1032" s="242"/>
      <c r="G1032" s="238">
        <v>1</v>
      </c>
      <c r="H1032" s="238">
        <v>1</v>
      </c>
      <c r="I1032" s="239">
        <f t="shared" si="108"/>
        <v>1</v>
      </c>
      <c r="J1032" s="239">
        <f t="shared" si="109"/>
        <v>1</v>
      </c>
    </row>
    <row r="1033" spans="1:10">
      <c r="A1033" s="78"/>
      <c r="B1033" s="194"/>
      <c r="C1033" s="233" t="s">
        <v>1840</v>
      </c>
      <c r="D1033" s="234" t="s">
        <v>1841</v>
      </c>
      <c r="E1033" s="242"/>
      <c r="F1033" s="242"/>
      <c r="G1033" s="238">
        <v>7</v>
      </c>
      <c r="H1033" s="238">
        <v>7</v>
      </c>
      <c r="I1033" s="239">
        <f t="shared" si="108"/>
        <v>7</v>
      </c>
      <c r="J1033" s="239">
        <f t="shared" si="109"/>
        <v>7</v>
      </c>
    </row>
    <row r="1034" spans="1:10">
      <c r="A1034" s="78"/>
      <c r="B1034" s="194"/>
      <c r="C1034" s="233" t="s">
        <v>2883</v>
      </c>
      <c r="D1034" s="234" t="s">
        <v>2884</v>
      </c>
      <c r="E1034" s="242"/>
      <c r="F1034" s="242"/>
      <c r="G1034" s="238">
        <v>16</v>
      </c>
      <c r="H1034" s="238">
        <v>16</v>
      </c>
      <c r="I1034" s="239">
        <f t="shared" si="108"/>
        <v>16</v>
      </c>
      <c r="J1034" s="239">
        <f t="shared" si="109"/>
        <v>16</v>
      </c>
    </row>
    <row r="1035" spans="1:10">
      <c r="A1035" s="78"/>
      <c r="B1035" s="194"/>
      <c r="C1035" s="233" t="s">
        <v>2885</v>
      </c>
      <c r="D1035" s="234" t="s">
        <v>2886</v>
      </c>
      <c r="E1035" s="242"/>
      <c r="F1035" s="242"/>
      <c r="G1035" s="238">
        <v>2</v>
      </c>
      <c r="H1035" s="238">
        <v>2</v>
      </c>
      <c r="I1035" s="239">
        <f t="shared" si="108"/>
        <v>2</v>
      </c>
      <c r="J1035" s="239">
        <f t="shared" si="109"/>
        <v>2</v>
      </c>
    </row>
    <row r="1036" spans="1:10">
      <c r="A1036" s="78"/>
      <c r="B1036" s="194"/>
      <c r="C1036" s="233" t="s">
        <v>2887</v>
      </c>
      <c r="D1036" s="234" t="s">
        <v>2888</v>
      </c>
      <c r="E1036" s="242"/>
      <c r="F1036" s="242"/>
      <c r="G1036" s="238">
        <v>10</v>
      </c>
      <c r="H1036" s="238">
        <v>10</v>
      </c>
      <c r="I1036" s="239">
        <f t="shared" si="108"/>
        <v>10</v>
      </c>
      <c r="J1036" s="239">
        <f t="shared" si="109"/>
        <v>10</v>
      </c>
    </row>
    <row r="1037" spans="1:10">
      <c r="A1037" s="78"/>
      <c r="B1037" s="194"/>
      <c r="C1037" s="233" t="s">
        <v>2889</v>
      </c>
      <c r="D1037" s="234" t="s">
        <v>2890</v>
      </c>
      <c r="E1037" s="242"/>
      <c r="F1037" s="242"/>
      <c r="G1037" s="238">
        <v>1</v>
      </c>
      <c r="H1037" s="238">
        <v>1</v>
      </c>
      <c r="I1037" s="239">
        <f t="shared" si="108"/>
        <v>1</v>
      </c>
      <c r="J1037" s="239">
        <f t="shared" si="109"/>
        <v>1</v>
      </c>
    </row>
    <row r="1038" spans="1:10">
      <c r="A1038" s="78"/>
      <c r="B1038" s="194"/>
      <c r="C1038" s="233" t="s">
        <v>1842</v>
      </c>
      <c r="D1038" s="234" t="s">
        <v>1843</v>
      </c>
      <c r="E1038" s="242"/>
      <c r="F1038" s="242"/>
      <c r="G1038" s="238">
        <v>21</v>
      </c>
      <c r="H1038" s="238">
        <v>21</v>
      </c>
      <c r="I1038" s="239">
        <f t="shared" si="108"/>
        <v>21</v>
      </c>
      <c r="J1038" s="239">
        <f t="shared" si="109"/>
        <v>21</v>
      </c>
    </row>
    <row r="1039" spans="1:10" ht="25.5">
      <c r="A1039" s="78"/>
      <c r="B1039" s="194"/>
      <c r="C1039" s="233" t="s">
        <v>1942</v>
      </c>
      <c r="D1039" s="234" t="s">
        <v>2891</v>
      </c>
      <c r="E1039" s="242"/>
      <c r="F1039" s="242"/>
      <c r="G1039" s="238"/>
      <c r="H1039" s="238"/>
      <c r="I1039" s="239">
        <f t="shared" si="108"/>
        <v>0</v>
      </c>
      <c r="J1039" s="239">
        <f t="shared" si="109"/>
        <v>0</v>
      </c>
    </row>
    <row r="1040" spans="1:10" ht="25.5">
      <c r="A1040" s="78"/>
      <c r="B1040" s="194"/>
      <c r="C1040" s="233" t="s">
        <v>1846</v>
      </c>
      <c r="D1040" s="234" t="s">
        <v>1847</v>
      </c>
      <c r="E1040" s="242"/>
      <c r="F1040" s="242"/>
      <c r="G1040" s="238">
        <v>128</v>
      </c>
      <c r="H1040" s="238">
        <v>128</v>
      </c>
      <c r="I1040" s="239">
        <f t="shared" si="108"/>
        <v>128</v>
      </c>
      <c r="J1040" s="239">
        <f t="shared" si="109"/>
        <v>128</v>
      </c>
    </row>
    <row r="1041" spans="1:10" ht="25.5">
      <c r="A1041" s="78"/>
      <c r="B1041" s="194"/>
      <c r="C1041" s="233" t="s">
        <v>2892</v>
      </c>
      <c r="D1041" s="234" t="s">
        <v>2893</v>
      </c>
      <c r="E1041" s="242">
        <v>1</v>
      </c>
      <c r="F1041" s="242">
        <v>1</v>
      </c>
      <c r="G1041" s="238"/>
      <c r="H1041" s="238"/>
      <c r="I1041" s="239">
        <f t="shared" si="108"/>
        <v>1</v>
      </c>
      <c r="J1041" s="239">
        <f t="shared" si="109"/>
        <v>1</v>
      </c>
    </row>
    <row r="1042" spans="1:10">
      <c r="A1042" s="78"/>
      <c r="B1042" s="194"/>
      <c r="C1042" s="233" t="s">
        <v>2894</v>
      </c>
      <c r="D1042" s="234" t="s">
        <v>2895</v>
      </c>
      <c r="E1042" s="242"/>
      <c r="F1042" s="242"/>
      <c r="G1042" s="238">
        <v>11</v>
      </c>
      <c r="H1042" s="238">
        <v>11</v>
      </c>
      <c r="I1042" s="239">
        <f t="shared" si="108"/>
        <v>11</v>
      </c>
      <c r="J1042" s="239">
        <f t="shared" si="109"/>
        <v>11</v>
      </c>
    </row>
    <row r="1043" spans="1:10">
      <c r="A1043" s="78"/>
      <c r="B1043" s="194"/>
      <c r="C1043" s="233" t="s">
        <v>2896</v>
      </c>
      <c r="D1043" s="234" t="s">
        <v>2897</v>
      </c>
      <c r="E1043" s="242"/>
      <c r="F1043" s="242"/>
      <c r="G1043" s="238"/>
      <c r="H1043" s="238"/>
      <c r="I1043" s="239">
        <f t="shared" si="108"/>
        <v>0</v>
      </c>
      <c r="J1043" s="239">
        <f t="shared" si="109"/>
        <v>0</v>
      </c>
    </row>
    <row r="1044" spans="1:10">
      <c r="A1044" s="78"/>
      <c r="B1044" s="194"/>
      <c r="C1044" s="233" t="s">
        <v>2898</v>
      </c>
      <c r="D1044" s="234" t="s">
        <v>2899</v>
      </c>
      <c r="E1044" s="242"/>
      <c r="F1044" s="242"/>
      <c r="G1044" s="238">
        <v>5</v>
      </c>
      <c r="H1044" s="238">
        <v>5</v>
      </c>
      <c r="I1044" s="239">
        <f t="shared" si="108"/>
        <v>5</v>
      </c>
      <c r="J1044" s="239">
        <f t="shared" si="109"/>
        <v>5</v>
      </c>
    </row>
    <row r="1045" spans="1:10">
      <c r="A1045" s="78"/>
      <c r="B1045" s="194"/>
      <c r="C1045" s="233" t="s">
        <v>2900</v>
      </c>
      <c r="D1045" s="234" t="s">
        <v>2901</v>
      </c>
      <c r="E1045" s="242"/>
      <c r="F1045" s="242"/>
      <c r="G1045" s="238">
        <v>17</v>
      </c>
      <c r="H1045" s="238">
        <v>17</v>
      </c>
      <c r="I1045" s="239">
        <f t="shared" si="108"/>
        <v>17</v>
      </c>
      <c r="J1045" s="239">
        <f t="shared" si="109"/>
        <v>17</v>
      </c>
    </row>
    <row r="1046" spans="1:10">
      <c r="A1046" s="78"/>
      <c r="B1046" s="194"/>
      <c r="C1046" s="233" t="s">
        <v>2902</v>
      </c>
      <c r="D1046" s="234" t="s">
        <v>2903</v>
      </c>
      <c r="E1046" s="242"/>
      <c r="F1046" s="242"/>
      <c r="G1046" s="238">
        <v>45</v>
      </c>
      <c r="H1046" s="238">
        <v>45</v>
      </c>
      <c r="I1046" s="239">
        <f t="shared" si="108"/>
        <v>45</v>
      </c>
      <c r="J1046" s="239">
        <f t="shared" si="109"/>
        <v>45</v>
      </c>
    </row>
    <row r="1047" spans="1:10">
      <c r="A1047" s="78"/>
      <c r="B1047" s="194"/>
      <c r="C1047" s="233" t="s">
        <v>2904</v>
      </c>
      <c r="D1047" s="234" t="s">
        <v>2905</v>
      </c>
      <c r="E1047" s="242"/>
      <c r="F1047" s="242"/>
      <c r="G1047" s="238">
        <v>3</v>
      </c>
      <c r="H1047" s="238">
        <v>3</v>
      </c>
      <c r="I1047" s="239">
        <f t="shared" si="108"/>
        <v>3</v>
      </c>
      <c r="J1047" s="239">
        <f t="shared" si="109"/>
        <v>3</v>
      </c>
    </row>
    <row r="1048" spans="1:10" ht="25.5">
      <c r="A1048" s="78"/>
      <c r="B1048" s="194"/>
      <c r="C1048" s="233" t="s">
        <v>2906</v>
      </c>
      <c r="D1048" s="234" t="s">
        <v>2907</v>
      </c>
      <c r="E1048" s="242"/>
      <c r="F1048" s="242"/>
      <c r="G1048" s="238">
        <v>1</v>
      </c>
      <c r="H1048" s="238">
        <v>1</v>
      </c>
      <c r="I1048" s="239">
        <f t="shared" si="108"/>
        <v>1</v>
      </c>
      <c r="J1048" s="239">
        <f t="shared" si="109"/>
        <v>1</v>
      </c>
    </row>
    <row r="1049" spans="1:10">
      <c r="A1049" s="78"/>
      <c r="B1049" s="194"/>
      <c r="C1049" s="233" t="s">
        <v>2908</v>
      </c>
      <c r="D1049" s="234" t="s">
        <v>2909</v>
      </c>
      <c r="E1049" s="242"/>
      <c r="F1049" s="242"/>
      <c r="G1049" s="238">
        <v>1</v>
      </c>
      <c r="H1049" s="238">
        <v>1</v>
      </c>
      <c r="I1049" s="239">
        <f t="shared" si="108"/>
        <v>1</v>
      </c>
      <c r="J1049" s="239">
        <f t="shared" si="109"/>
        <v>1</v>
      </c>
    </row>
    <row r="1050" spans="1:10" ht="25.5">
      <c r="A1050" s="78"/>
      <c r="B1050" s="194"/>
      <c r="C1050" s="233" t="s">
        <v>2910</v>
      </c>
      <c r="D1050" s="234" t="s">
        <v>2911</v>
      </c>
      <c r="E1050" s="242"/>
      <c r="F1050" s="242"/>
      <c r="G1050" s="238">
        <v>2</v>
      </c>
      <c r="H1050" s="238">
        <v>2</v>
      </c>
      <c r="I1050" s="239">
        <f t="shared" si="108"/>
        <v>2</v>
      </c>
      <c r="J1050" s="239">
        <f t="shared" si="109"/>
        <v>2</v>
      </c>
    </row>
    <row r="1051" spans="1:10">
      <c r="A1051" s="78"/>
      <c r="B1051" s="194"/>
      <c r="C1051" s="233" t="s">
        <v>2912</v>
      </c>
      <c r="D1051" s="234" t="s">
        <v>2913</v>
      </c>
      <c r="E1051" s="242"/>
      <c r="F1051" s="242"/>
      <c r="G1051" s="238">
        <v>4</v>
      </c>
      <c r="H1051" s="238">
        <v>4</v>
      </c>
      <c r="I1051" s="239">
        <f t="shared" si="108"/>
        <v>4</v>
      </c>
      <c r="J1051" s="239">
        <f t="shared" si="109"/>
        <v>4</v>
      </c>
    </row>
    <row r="1052" spans="1:10" ht="25.5">
      <c r="A1052" s="78"/>
      <c r="B1052" s="194"/>
      <c r="C1052" s="233" t="s">
        <v>2914</v>
      </c>
      <c r="D1052" s="234" t="s">
        <v>2915</v>
      </c>
      <c r="E1052" s="242"/>
      <c r="F1052" s="242"/>
      <c r="G1052" s="238">
        <v>5</v>
      </c>
      <c r="H1052" s="238">
        <v>5</v>
      </c>
      <c r="I1052" s="239">
        <f t="shared" si="108"/>
        <v>5</v>
      </c>
      <c r="J1052" s="239">
        <f t="shared" si="109"/>
        <v>5</v>
      </c>
    </row>
    <row r="1053" spans="1:10">
      <c r="A1053" s="78"/>
      <c r="B1053" s="194"/>
      <c r="C1053" s="233" t="s">
        <v>1932</v>
      </c>
      <c r="D1053" s="234" t="s">
        <v>1933</v>
      </c>
      <c r="E1053" s="242"/>
      <c r="F1053" s="242"/>
      <c r="G1053" s="238">
        <v>6</v>
      </c>
      <c r="H1053" s="238">
        <v>6</v>
      </c>
      <c r="I1053" s="239">
        <f t="shared" ref="I1053:I1084" si="110">E1053+G1053</f>
        <v>6</v>
      </c>
      <c r="J1053" s="239">
        <f t="shared" ref="J1053:J1084" si="111">F1053+H1053</f>
        <v>6</v>
      </c>
    </row>
    <row r="1054" spans="1:10">
      <c r="A1054" s="78"/>
      <c r="B1054" s="194"/>
      <c r="C1054" s="233" t="s">
        <v>1880</v>
      </c>
      <c r="D1054" s="234" t="s">
        <v>2916</v>
      </c>
      <c r="E1054" s="242"/>
      <c r="F1054" s="242"/>
      <c r="G1054" s="238">
        <v>65</v>
      </c>
      <c r="H1054" s="238">
        <v>65</v>
      </c>
      <c r="I1054" s="239">
        <f t="shared" si="110"/>
        <v>65</v>
      </c>
      <c r="J1054" s="239">
        <f t="shared" si="111"/>
        <v>65</v>
      </c>
    </row>
    <row r="1055" spans="1:10">
      <c r="A1055" s="78"/>
      <c r="B1055" s="194"/>
      <c r="C1055" s="233" t="s">
        <v>2917</v>
      </c>
      <c r="D1055" s="234" t="s">
        <v>1457</v>
      </c>
      <c r="E1055" s="242"/>
      <c r="F1055" s="242"/>
      <c r="G1055" s="238">
        <v>5</v>
      </c>
      <c r="H1055" s="238">
        <v>5</v>
      </c>
      <c r="I1055" s="239">
        <f t="shared" si="110"/>
        <v>5</v>
      </c>
      <c r="J1055" s="239">
        <f t="shared" si="111"/>
        <v>5</v>
      </c>
    </row>
    <row r="1056" spans="1:10" ht="25.5">
      <c r="A1056" s="78"/>
      <c r="B1056" s="194"/>
      <c r="C1056" s="233" t="s">
        <v>2918</v>
      </c>
      <c r="D1056" s="234" t="s">
        <v>2919</v>
      </c>
      <c r="E1056" s="242"/>
      <c r="F1056" s="242"/>
      <c r="G1056" s="238">
        <v>141</v>
      </c>
      <c r="H1056" s="238">
        <v>141</v>
      </c>
      <c r="I1056" s="239">
        <f t="shared" si="110"/>
        <v>141</v>
      </c>
      <c r="J1056" s="239">
        <f t="shared" si="111"/>
        <v>141</v>
      </c>
    </row>
    <row r="1057" spans="1:10" ht="25.5">
      <c r="A1057" s="78"/>
      <c r="B1057" s="194"/>
      <c r="C1057" s="233" t="s">
        <v>2920</v>
      </c>
      <c r="D1057" s="234" t="s">
        <v>2921</v>
      </c>
      <c r="E1057" s="242"/>
      <c r="F1057" s="242"/>
      <c r="G1057" s="238">
        <v>12</v>
      </c>
      <c r="H1057" s="238">
        <v>12</v>
      </c>
      <c r="I1057" s="239">
        <f t="shared" si="110"/>
        <v>12</v>
      </c>
      <c r="J1057" s="239">
        <f t="shared" si="111"/>
        <v>12</v>
      </c>
    </row>
    <row r="1058" spans="1:10" ht="25.5">
      <c r="A1058" s="78"/>
      <c r="B1058" s="194"/>
      <c r="C1058" s="233" t="s">
        <v>2922</v>
      </c>
      <c r="D1058" s="234" t="s">
        <v>2923</v>
      </c>
      <c r="E1058" s="242"/>
      <c r="F1058" s="242"/>
      <c r="G1058" s="238">
        <v>15</v>
      </c>
      <c r="H1058" s="238">
        <v>15</v>
      </c>
      <c r="I1058" s="239">
        <f t="shared" si="110"/>
        <v>15</v>
      </c>
      <c r="J1058" s="239">
        <f t="shared" si="111"/>
        <v>15</v>
      </c>
    </row>
    <row r="1059" spans="1:10">
      <c r="A1059" s="78"/>
      <c r="B1059" s="194"/>
      <c r="C1059" s="233" t="s">
        <v>2924</v>
      </c>
      <c r="D1059" s="234" t="s">
        <v>2925</v>
      </c>
      <c r="E1059" s="242"/>
      <c r="F1059" s="242"/>
      <c r="G1059" s="238">
        <v>18</v>
      </c>
      <c r="H1059" s="238">
        <v>18</v>
      </c>
      <c r="I1059" s="239">
        <f t="shared" si="110"/>
        <v>18</v>
      </c>
      <c r="J1059" s="239">
        <f t="shared" si="111"/>
        <v>18</v>
      </c>
    </row>
    <row r="1060" spans="1:10">
      <c r="A1060" s="78"/>
      <c r="B1060" s="194"/>
      <c r="C1060" s="233" t="s">
        <v>2926</v>
      </c>
      <c r="D1060" s="234" t="s">
        <v>2927</v>
      </c>
      <c r="E1060" s="242"/>
      <c r="F1060" s="242"/>
      <c r="G1060" s="238"/>
      <c r="H1060" s="238"/>
      <c r="I1060" s="239">
        <f t="shared" si="110"/>
        <v>0</v>
      </c>
      <c r="J1060" s="239">
        <f t="shared" si="111"/>
        <v>0</v>
      </c>
    </row>
    <row r="1061" spans="1:10">
      <c r="A1061" s="78"/>
      <c r="B1061" s="194"/>
      <c r="C1061" s="233" t="s">
        <v>2928</v>
      </c>
      <c r="D1061" s="234" t="s">
        <v>2929</v>
      </c>
      <c r="E1061" s="242"/>
      <c r="F1061" s="242"/>
      <c r="G1061" s="238">
        <v>2</v>
      </c>
      <c r="H1061" s="238">
        <v>2</v>
      </c>
      <c r="I1061" s="239">
        <f t="shared" si="110"/>
        <v>2</v>
      </c>
      <c r="J1061" s="239">
        <f t="shared" si="111"/>
        <v>2</v>
      </c>
    </row>
    <row r="1062" spans="1:10">
      <c r="A1062" s="78"/>
      <c r="B1062" s="194"/>
      <c r="C1062" s="233" t="s">
        <v>2930</v>
      </c>
      <c r="D1062" s="234" t="s">
        <v>2931</v>
      </c>
      <c r="E1062" s="242"/>
      <c r="F1062" s="242"/>
      <c r="G1062" s="238">
        <v>1</v>
      </c>
      <c r="H1062" s="238">
        <v>1</v>
      </c>
      <c r="I1062" s="239">
        <f t="shared" si="110"/>
        <v>1</v>
      </c>
      <c r="J1062" s="239">
        <f t="shared" si="111"/>
        <v>1</v>
      </c>
    </row>
    <row r="1063" spans="1:10">
      <c r="A1063" s="78"/>
      <c r="B1063" s="194"/>
      <c r="C1063" s="233" t="s">
        <v>2932</v>
      </c>
      <c r="D1063" s="234" t="s">
        <v>2933</v>
      </c>
      <c r="E1063" s="242"/>
      <c r="F1063" s="242"/>
      <c r="G1063" s="238"/>
      <c r="H1063" s="238"/>
      <c r="I1063" s="239">
        <f t="shared" si="110"/>
        <v>0</v>
      </c>
      <c r="J1063" s="239">
        <f t="shared" si="111"/>
        <v>0</v>
      </c>
    </row>
    <row r="1064" spans="1:10">
      <c r="A1064" s="78"/>
      <c r="B1064" s="194"/>
      <c r="C1064" s="233" t="s">
        <v>2934</v>
      </c>
      <c r="D1064" s="234" t="s">
        <v>2935</v>
      </c>
      <c r="E1064" s="242"/>
      <c r="F1064" s="242"/>
      <c r="G1064" s="238">
        <v>6</v>
      </c>
      <c r="H1064" s="238">
        <v>6</v>
      </c>
      <c r="I1064" s="239">
        <f t="shared" si="110"/>
        <v>6</v>
      </c>
      <c r="J1064" s="239">
        <f t="shared" si="111"/>
        <v>6</v>
      </c>
    </row>
    <row r="1065" spans="1:10" ht="25.5">
      <c r="A1065" s="78"/>
      <c r="B1065" s="194"/>
      <c r="C1065" s="233" t="s">
        <v>1974</v>
      </c>
      <c r="D1065" s="234" t="s">
        <v>2936</v>
      </c>
      <c r="E1065" s="242">
        <v>6</v>
      </c>
      <c r="F1065" s="242">
        <v>6</v>
      </c>
      <c r="G1065" s="238">
        <v>80</v>
      </c>
      <c r="H1065" s="238">
        <v>80</v>
      </c>
      <c r="I1065" s="239">
        <f t="shared" si="110"/>
        <v>86</v>
      </c>
      <c r="J1065" s="239">
        <f t="shared" si="111"/>
        <v>86</v>
      </c>
    </row>
    <row r="1066" spans="1:10" ht="25.5">
      <c r="A1066" s="78"/>
      <c r="B1066" s="194"/>
      <c r="C1066" s="233" t="s">
        <v>2937</v>
      </c>
      <c r="D1066" s="234" t="s">
        <v>2938</v>
      </c>
      <c r="E1066" s="242">
        <v>2</v>
      </c>
      <c r="F1066" s="242">
        <v>2</v>
      </c>
      <c r="G1066" s="238">
        <v>13</v>
      </c>
      <c r="H1066" s="238">
        <v>13</v>
      </c>
      <c r="I1066" s="239">
        <f t="shared" si="110"/>
        <v>15</v>
      </c>
      <c r="J1066" s="239">
        <f t="shared" si="111"/>
        <v>15</v>
      </c>
    </row>
    <row r="1067" spans="1:10" ht="25.5">
      <c r="A1067" s="78"/>
      <c r="B1067" s="194"/>
      <c r="C1067" s="233" t="s">
        <v>2939</v>
      </c>
      <c r="D1067" s="234" t="s">
        <v>2940</v>
      </c>
      <c r="E1067" s="242"/>
      <c r="F1067" s="242"/>
      <c r="G1067" s="238">
        <v>9</v>
      </c>
      <c r="H1067" s="238">
        <v>9</v>
      </c>
      <c r="I1067" s="239">
        <f t="shared" si="110"/>
        <v>9</v>
      </c>
      <c r="J1067" s="239">
        <f t="shared" si="111"/>
        <v>9</v>
      </c>
    </row>
    <row r="1068" spans="1:10" ht="25.5">
      <c r="A1068" s="78"/>
      <c r="B1068" s="194"/>
      <c r="C1068" s="233" t="s">
        <v>2941</v>
      </c>
      <c r="D1068" s="234" t="s">
        <v>2942</v>
      </c>
      <c r="E1068" s="242">
        <v>1</v>
      </c>
      <c r="F1068" s="242">
        <v>1</v>
      </c>
      <c r="G1068" s="238">
        <v>2</v>
      </c>
      <c r="H1068" s="238">
        <v>2</v>
      </c>
      <c r="I1068" s="239">
        <f t="shared" si="110"/>
        <v>3</v>
      </c>
      <c r="J1068" s="239">
        <f t="shared" si="111"/>
        <v>3</v>
      </c>
    </row>
    <row r="1069" spans="1:10" ht="25.5">
      <c r="A1069" s="78"/>
      <c r="B1069" s="194"/>
      <c r="C1069" s="233" t="s">
        <v>2139</v>
      </c>
      <c r="D1069" s="234" t="s">
        <v>2943</v>
      </c>
      <c r="E1069" s="242"/>
      <c r="F1069" s="242"/>
      <c r="G1069" s="238">
        <v>2</v>
      </c>
      <c r="H1069" s="238">
        <v>2</v>
      </c>
      <c r="I1069" s="239">
        <f t="shared" si="110"/>
        <v>2</v>
      </c>
      <c r="J1069" s="239">
        <f t="shared" si="111"/>
        <v>2</v>
      </c>
    </row>
    <row r="1070" spans="1:10">
      <c r="A1070" s="78"/>
      <c r="B1070" s="194"/>
      <c r="C1070" s="233" t="s">
        <v>2944</v>
      </c>
      <c r="D1070" s="234" t="s">
        <v>2945</v>
      </c>
      <c r="E1070" s="242"/>
      <c r="F1070" s="242"/>
      <c r="G1070" s="238"/>
      <c r="H1070" s="238"/>
      <c r="I1070" s="239">
        <f t="shared" si="110"/>
        <v>0</v>
      </c>
      <c r="J1070" s="239">
        <f t="shared" si="111"/>
        <v>0</v>
      </c>
    </row>
    <row r="1071" spans="1:10">
      <c r="A1071" s="78"/>
      <c r="B1071" s="194"/>
      <c r="C1071" s="233" t="s">
        <v>2946</v>
      </c>
      <c r="D1071" s="234" t="s">
        <v>2947</v>
      </c>
      <c r="E1071" s="242"/>
      <c r="F1071" s="242"/>
      <c r="G1071" s="238">
        <v>3</v>
      </c>
      <c r="H1071" s="238">
        <v>3</v>
      </c>
      <c r="I1071" s="239">
        <f t="shared" si="110"/>
        <v>3</v>
      </c>
      <c r="J1071" s="239">
        <f t="shared" si="111"/>
        <v>3</v>
      </c>
    </row>
    <row r="1072" spans="1:10" ht="25.5">
      <c r="A1072" s="78"/>
      <c r="B1072" s="194"/>
      <c r="C1072" s="233" t="s">
        <v>1952</v>
      </c>
      <c r="D1072" s="234" t="s">
        <v>2948</v>
      </c>
      <c r="E1072" s="242"/>
      <c r="F1072" s="242"/>
      <c r="G1072" s="238">
        <v>2</v>
      </c>
      <c r="H1072" s="238">
        <v>2</v>
      </c>
      <c r="I1072" s="239">
        <f t="shared" si="110"/>
        <v>2</v>
      </c>
      <c r="J1072" s="239">
        <f t="shared" si="111"/>
        <v>2</v>
      </c>
    </row>
    <row r="1073" spans="1:10">
      <c r="A1073" s="78"/>
      <c r="B1073" s="194"/>
      <c r="C1073" s="233" t="s">
        <v>2949</v>
      </c>
      <c r="D1073" s="234" t="s">
        <v>2950</v>
      </c>
      <c r="E1073" s="242"/>
      <c r="F1073" s="242"/>
      <c r="G1073" s="238">
        <v>6</v>
      </c>
      <c r="H1073" s="238">
        <v>6</v>
      </c>
      <c r="I1073" s="239">
        <f t="shared" si="110"/>
        <v>6</v>
      </c>
      <c r="J1073" s="239">
        <f t="shared" si="111"/>
        <v>6</v>
      </c>
    </row>
    <row r="1074" spans="1:10" ht="38.25">
      <c r="A1074" s="78"/>
      <c r="B1074" s="194"/>
      <c r="C1074" s="233" t="s">
        <v>1976</v>
      </c>
      <c r="D1074" s="234" t="s">
        <v>2951</v>
      </c>
      <c r="E1074" s="242"/>
      <c r="F1074" s="242"/>
      <c r="G1074" s="238">
        <v>8</v>
      </c>
      <c r="H1074" s="238">
        <v>8</v>
      </c>
      <c r="I1074" s="239">
        <f t="shared" si="110"/>
        <v>8</v>
      </c>
      <c r="J1074" s="239">
        <f t="shared" si="111"/>
        <v>8</v>
      </c>
    </row>
    <row r="1075" spans="1:10">
      <c r="A1075" s="78"/>
      <c r="B1075" s="194"/>
      <c r="C1075" s="233" t="s">
        <v>2952</v>
      </c>
      <c r="D1075" s="234" t="s">
        <v>2953</v>
      </c>
      <c r="E1075" s="242"/>
      <c r="F1075" s="242"/>
      <c r="G1075" s="238">
        <v>5</v>
      </c>
      <c r="H1075" s="238">
        <v>5</v>
      </c>
      <c r="I1075" s="239">
        <f t="shared" si="110"/>
        <v>5</v>
      </c>
      <c r="J1075" s="239">
        <f t="shared" si="111"/>
        <v>5</v>
      </c>
    </row>
    <row r="1076" spans="1:10">
      <c r="A1076" s="78"/>
      <c r="B1076" s="194"/>
      <c r="C1076" s="233" t="s">
        <v>2954</v>
      </c>
      <c r="D1076" s="234" t="s">
        <v>2955</v>
      </c>
      <c r="E1076" s="242"/>
      <c r="F1076" s="242"/>
      <c r="G1076" s="238"/>
      <c r="H1076" s="238"/>
      <c r="I1076" s="239">
        <f t="shared" si="110"/>
        <v>0</v>
      </c>
      <c r="J1076" s="239">
        <f t="shared" si="111"/>
        <v>0</v>
      </c>
    </row>
    <row r="1077" spans="1:10">
      <c r="A1077" s="78"/>
      <c r="B1077" s="194"/>
      <c r="C1077" s="233" t="s">
        <v>2956</v>
      </c>
      <c r="D1077" s="234" t="s">
        <v>2957</v>
      </c>
      <c r="E1077" s="242"/>
      <c r="F1077" s="242"/>
      <c r="G1077" s="238"/>
      <c r="H1077" s="238"/>
      <c r="I1077" s="239">
        <f t="shared" si="110"/>
        <v>0</v>
      </c>
      <c r="J1077" s="239">
        <f t="shared" si="111"/>
        <v>0</v>
      </c>
    </row>
    <row r="1078" spans="1:10" ht="25.5">
      <c r="A1078" s="78"/>
      <c r="B1078" s="194"/>
      <c r="C1078" s="233" t="s">
        <v>2958</v>
      </c>
      <c r="D1078" s="234" t="s">
        <v>2959</v>
      </c>
      <c r="E1078" s="242">
        <v>5</v>
      </c>
      <c r="F1078" s="242">
        <v>5</v>
      </c>
      <c r="G1078" s="238">
        <v>5</v>
      </c>
      <c r="H1078" s="238">
        <v>5</v>
      </c>
      <c r="I1078" s="239">
        <f t="shared" si="110"/>
        <v>10</v>
      </c>
      <c r="J1078" s="239">
        <f t="shared" si="111"/>
        <v>10</v>
      </c>
    </row>
    <row r="1079" spans="1:10">
      <c r="A1079" s="78"/>
      <c r="B1079" s="194"/>
      <c r="C1079" s="233" t="s">
        <v>2960</v>
      </c>
      <c r="D1079" s="234" t="s">
        <v>2961</v>
      </c>
      <c r="E1079" s="242"/>
      <c r="F1079" s="242"/>
      <c r="G1079" s="238">
        <v>23</v>
      </c>
      <c r="H1079" s="238">
        <v>23</v>
      </c>
      <c r="I1079" s="239">
        <f t="shared" si="110"/>
        <v>23</v>
      </c>
      <c r="J1079" s="239">
        <f t="shared" si="111"/>
        <v>23</v>
      </c>
    </row>
    <row r="1080" spans="1:10">
      <c r="A1080" s="78"/>
      <c r="B1080" s="194"/>
      <c r="C1080" s="233" t="s">
        <v>2962</v>
      </c>
      <c r="D1080" s="234" t="s">
        <v>2963</v>
      </c>
      <c r="E1080" s="242"/>
      <c r="F1080" s="242"/>
      <c r="G1080" s="238">
        <v>4</v>
      </c>
      <c r="H1080" s="238">
        <v>4</v>
      </c>
      <c r="I1080" s="239">
        <f t="shared" si="110"/>
        <v>4</v>
      </c>
      <c r="J1080" s="239">
        <f t="shared" si="111"/>
        <v>4</v>
      </c>
    </row>
    <row r="1081" spans="1:10">
      <c r="A1081" s="78"/>
      <c r="B1081" s="194"/>
      <c r="C1081" s="233" t="s">
        <v>2964</v>
      </c>
      <c r="D1081" s="234" t="s">
        <v>2965</v>
      </c>
      <c r="E1081" s="242"/>
      <c r="F1081" s="242"/>
      <c r="G1081" s="238">
        <v>10</v>
      </c>
      <c r="H1081" s="238">
        <v>10</v>
      </c>
      <c r="I1081" s="239">
        <f t="shared" si="110"/>
        <v>10</v>
      </c>
      <c r="J1081" s="239">
        <f t="shared" si="111"/>
        <v>10</v>
      </c>
    </row>
    <row r="1082" spans="1:10">
      <c r="A1082" s="78"/>
      <c r="B1082" s="194"/>
      <c r="C1082" s="233" t="s">
        <v>2966</v>
      </c>
      <c r="D1082" s="234" t="s">
        <v>2967</v>
      </c>
      <c r="E1082" s="242"/>
      <c r="F1082" s="242"/>
      <c r="G1082" s="238">
        <v>1</v>
      </c>
      <c r="H1082" s="238">
        <v>1</v>
      </c>
      <c r="I1082" s="239">
        <f t="shared" si="110"/>
        <v>1</v>
      </c>
      <c r="J1082" s="239">
        <f t="shared" si="111"/>
        <v>1</v>
      </c>
    </row>
    <row r="1083" spans="1:10">
      <c r="A1083" s="78"/>
      <c r="B1083" s="194"/>
      <c r="C1083" s="233" t="s">
        <v>2968</v>
      </c>
      <c r="D1083" s="234" t="s">
        <v>2969</v>
      </c>
      <c r="E1083" s="242"/>
      <c r="F1083" s="242"/>
      <c r="G1083" s="238">
        <v>1</v>
      </c>
      <c r="H1083" s="238">
        <v>1</v>
      </c>
      <c r="I1083" s="239">
        <f t="shared" si="110"/>
        <v>1</v>
      </c>
      <c r="J1083" s="239">
        <f t="shared" si="111"/>
        <v>1</v>
      </c>
    </row>
    <row r="1084" spans="1:10">
      <c r="A1084" s="78"/>
      <c r="B1084" s="194"/>
      <c r="C1084" s="233" t="s">
        <v>2970</v>
      </c>
      <c r="D1084" s="234" t="s">
        <v>2971</v>
      </c>
      <c r="E1084" s="242"/>
      <c r="F1084" s="242"/>
      <c r="G1084" s="238">
        <v>25</v>
      </c>
      <c r="H1084" s="238">
        <v>25</v>
      </c>
      <c r="I1084" s="239">
        <f t="shared" si="110"/>
        <v>25</v>
      </c>
      <c r="J1084" s="239">
        <f t="shared" si="111"/>
        <v>25</v>
      </c>
    </row>
    <row r="1085" spans="1:10" ht="25.5">
      <c r="A1085" s="78"/>
      <c r="B1085" s="194"/>
      <c r="C1085" s="233" t="s">
        <v>2972</v>
      </c>
      <c r="D1085" s="234" t="s">
        <v>2973</v>
      </c>
      <c r="E1085" s="242">
        <v>1</v>
      </c>
      <c r="F1085" s="242">
        <v>1</v>
      </c>
      <c r="G1085" s="238">
        <v>17</v>
      </c>
      <c r="H1085" s="238">
        <v>17</v>
      </c>
      <c r="I1085" s="239">
        <f t="shared" ref="I1085:I1116" si="112">E1085+G1085</f>
        <v>18</v>
      </c>
      <c r="J1085" s="239">
        <f t="shared" ref="J1085:J1116" si="113">F1085+H1085</f>
        <v>18</v>
      </c>
    </row>
    <row r="1086" spans="1:10" ht="25.5">
      <c r="A1086" s="78"/>
      <c r="B1086" s="194"/>
      <c r="C1086" s="233" t="s">
        <v>2974</v>
      </c>
      <c r="D1086" s="234" t="s">
        <v>2975</v>
      </c>
      <c r="E1086" s="242"/>
      <c r="F1086" s="242"/>
      <c r="G1086" s="238">
        <v>11</v>
      </c>
      <c r="H1086" s="238">
        <v>11</v>
      </c>
      <c r="I1086" s="239">
        <f t="shared" si="112"/>
        <v>11</v>
      </c>
      <c r="J1086" s="239">
        <f t="shared" si="113"/>
        <v>11</v>
      </c>
    </row>
    <row r="1087" spans="1:10">
      <c r="A1087" s="78"/>
      <c r="B1087" s="194"/>
      <c r="C1087" s="233" t="s">
        <v>2976</v>
      </c>
      <c r="D1087" s="234" t="s">
        <v>2977</v>
      </c>
      <c r="E1087" s="242"/>
      <c r="F1087" s="242"/>
      <c r="G1087" s="238">
        <v>2</v>
      </c>
      <c r="H1087" s="238">
        <v>2</v>
      </c>
      <c r="I1087" s="239">
        <f t="shared" si="112"/>
        <v>2</v>
      </c>
      <c r="J1087" s="239">
        <f t="shared" si="113"/>
        <v>2</v>
      </c>
    </row>
    <row r="1088" spans="1:10">
      <c r="A1088" s="78"/>
      <c r="B1088" s="194"/>
      <c r="C1088" s="233" t="s">
        <v>2978</v>
      </c>
      <c r="D1088" s="234" t="s">
        <v>2979</v>
      </c>
      <c r="E1088" s="242"/>
      <c r="F1088" s="242"/>
      <c r="G1088" s="238"/>
      <c r="H1088" s="238"/>
      <c r="I1088" s="239">
        <f t="shared" si="112"/>
        <v>0</v>
      </c>
      <c r="J1088" s="239">
        <f t="shared" si="113"/>
        <v>0</v>
      </c>
    </row>
    <row r="1089" spans="1:10">
      <c r="A1089" s="78"/>
      <c r="B1089" s="194"/>
      <c r="C1089" s="233" t="s">
        <v>2980</v>
      </c>
      <c r="D1089" s="234" t="s">
        <v>2981</v>
      </c>
      <c r="E1089" s="242"/>
      <c r="F1089" s="242"/>
      <c r="G1089" s="238">
        <v>3</v>
      </c>
      <c r="H1089" s="238">
        <v>3</v>
      </c>
      <c r="I1089" s="239">
        <f t="shared" si="112"/>
        <v>3</v>
      </c>
      <c r="J1089" s="239">
        <f t="shared" si="113"/>
        <v>3</v>
      </c>
    </row>
    <row r="1090" spans="1:10" ht="25.5">
      <c r="A1090" s="78"/>
      <c r="B1090" s="194"/>
      <c r="C1090" s="233" t="s">
        <v>2982</v>
      </c>
      <c r="D1090" s="234" t="s">
        <v>2983</v>
      </c>
      <c r="E1090" s="242"/>
      <c r="F1090" s="242"/>
      <c r="G1090" s="238"/>
      <c r="H1090" s="238"/>
      <c r="I1090" s="239">
        <f t="shared" si="112"/>
        <v>0</v>
      </c>
      <c r="J1090" s="239">
        <f t="shared" si="113"/>
        <v>0</v>
      </c>
    </row>
    <row r="1091" spans="1:10">
      <c r="A1091" s="78"/>
      <c r="B1091" s="194"/>
      <c r="C1091" s="233" t="s">
        <v>2984</v>
      </c>
      <c r="D1091" s="234" t="s">
        <v>2985</v>
      </c>
      <c r="E1091" s="242"/>
      <c r="F1091" s="242"/>
      <c r="G1091" s="238"/>
      <c r="H1091" s="238"/>
      <c r="I1091" s="239">
        <f t="shared" si="112"/>
        <v>0</v>
      </c>
      <c r="J1091" s="239">
        <f t="shared" si="113"/>
        <v>0</v>
      </c>
    </row>
    <row r="1092" spans="1:10" ht="25.5">
      <c r="A1092" s="78"/>
      <c r="B1092" s="194"/>
      <c r="C1092" s="233" t="s">
        <v>2986</v>
      </c>
      <c r="D1092" s="234" t="s">
        <v>2987</v>
      </c>
      <c r="E1092" s="242"/>
      <c r="F1092" s="242"/>
      <c r="G1092" s="238">
        <v>2</v>
      </c>
      <c r="H1092" s="238">
        <v>2</v>
      </c>
      <c r="I1092" s="239">
        <f t="shared" si="112"/>
        <v>2</v>
      </c>
      <c r="J1092" s="239">
        <f t="shared" si="113"/>
        <v>2</v>
      </c>
    </row>
    <row r="1093" spans="1:10" ht="25.5">
      <c r="A1093" s="78"/>
      <c r="B1093" s="194"/>
      <c r="C1093" s="233" t="s">
        <v>2988</v>
      </c>
      <c r="D1093" s="234" t="s">
        <v>2989</v>
      </c>
      <c r="E1093" s="242"/>
      <c r="F1093" s="242"/>
      <c r="G1093" s="238">
        <v>7</v>
      </c>
      <c r="H1093" s="238">
        <v>7</v>
      </c>
      <c r="I1093" s="239">
        <f t="shared" si="112"/>
        <v>7</v>
      </c>
      <c r="J1093" s="239">
        <f t="shared" si="113"/>
        <v>7</v>
      </c>
    </row>
    <row r="1094" spans="1:10" ht="25.5">
      <c r="A1094" s="78"/>
      <c r="B1094" s="194"/>
      <c r="C1094" s="233" t="s">
        <v>2990</v>
      </c>
      <c r="D1094" s="234" t="s">
        <v>2991</v>
      </c>
      <c r="E1094" s="242"/>
      <c r="F1094" s="242"/>
      <c r="G1094" s="238"/>
      <c r="H1094" s="238"/>
      <c r="I1094" s="239">
        <f t="shared" si="112"/>
        <v>0</v>
      </c>
      <c r="J1094" s="239">
        <f t="shared" si="113"/>
        <v>0</v>
      </c>
    </row>
    <row r="1095" spans="1:10" ht="25.5">
      <c r="A1095" s="78"/>
      <c r="B1095" s="194"/>
      <c r="C1095" s="233" t="s">
        <v>2992</v>
      </c>
      <c r="D1095" s="234" t="s">
        <v>2993</v>
      </c>
      <c r="E1095" s="242"/>
      <c r="F1095" s="242"/>
      <c r="G1095" s="238">
        <v>1</v>
      </c>
      <c r="H1095" s="238">
        <v>1</v>
      </c>
      <c r="I1095" s="239">
        <f t="shared" si="112"/>
        <v>1</v>
      </c>
      <c r="J1095" s="239">
        <f t="shared" si="113"/>
        <v>1</v>
      </c>
    </row>
    <row r="1096" spans="1:10" ht="25.5">
      <c r="A1096" s="78"/>
      <c r="B1096" s="194"/>
      <c r="C1096" s="233" t="s">
        <v>2994</v>
      </c>
      <c r="D1096" s="234" t="s">
        <v>2995</v>
      </c>
      <c r="E1096" s="242"/>
      <c r="F1096" s="242"/>
      <c r="G1096" s="238">
        <v>1</v>
      </c>
      <c r="H1096" s="238">
        <v>1</v>
      </c>
      <c r="I1096" s="239">
        <f t="shared" si="112"/>
        <v>1</v>
      </c>
      <c r="J1096" s="239">
        <f t="shared" si="113"/>
        <v>1</v>
      </c>
    </row>
    <row r="1097" spans="1:10">
      <c r="A1097" s="78"/>
      <c r="B1097" s="194"/>
      <c r="C1097" s="233" t="s">
        <v>2475</v>
      </c>
      <c r="D1097" s="234" t="s">
        <v>2476</v>
      </c>
      <c r="E1097" s="242"/>
      <c r="F1097" s="242"/>
      <c r="G1097" s="238"/>
      <c r="H1097" s="238"/>
      <c r="I1097" s="239">
        <f t="shared" si="112"/>
        <v>0</v>
      </c>
      <c r="J1097" s="239">
        <f t="shared" si="113"/>
        <v>0</v>
      </c>
    </row>
    <row r="1098" spans="1:10">
      <c r="A1098" s="78"/>
      <c r="B1098" s="194"/>
      <c r="C1098" s="233" t="s">
        <v>2996</v>
      </c>
      <c r="D1098" s="234" t="s">
        <v>2997</v>
      </c>
      <c r="E1098" s="242"/>
      <c r="F1098" s="242"/>
      <c r="G1098" s="238">
        <v>4</v>
      </c>
      <c r="H1098" s="238">
        <v>4</v>
      </c>
      <c r="I1098" s="239">
        <f t="shared" si="112"/>
        <v>4</v>
      </c>
      <c r="J1098" s="239">
        <f t="shared" si="113"/>
        <v>4</v>
      </c>
    </row>
    <row r="1099" spans="1:10">
      <c r="A1099" s="78"/>
      <c r="B1099" s="194"/>
      <c r="C1099" s="233" t="s">
        <v>2998</v>
      </c>
      <c r="D1099" s="234" t="s">
        <v>2999</v>
      </c>
      <c r="E1099" s="242"/>
      <c r="F1099" s="242"/>
      <c r="G1099" s="238"/>
      <c r="H1099" s="238"/>
      <c r="I1099" s="239">
        <f t="shared" si="112"/>
        <v>0</v>
      </c>
      <c r="J1099" s="239">
        <f t="shared" si="113"/>
        <v>0</v>
      </c>
    </row>
    <row r="1100" spans="1:10">
      <c r="A1100" s="78"/>
      <c r="B1100" s="194"/>
      <c r="C1100" s="233" t="s">
        <v>3000</v>
      </c>
      <c r="D1100" s="234" t="s">
        <v>3001</v>
      </c>
      <c r="E1100" s="242"/>
      <c r="F1100" s="242"/>
      <c r="G1100" s="238"/>
      <c r="H1100" s="238"/>
      <c r="I1100" s="239">
        <f t="shared" si="112"/>
        <v>0</v>
      </c>
      <c r="J1100" s="239">
        <f t="shared" si="113"/>
        <v>0</v>
      </c>
    </row>
    <row r="1101" spans="1:10">
      <c r="A1101" s="78"/>
      <c r="B1101" s="194"/>
      <c r="C1101" s="233" t="s">
        <v>3002</v>
      </c>
      <c r="D1101" s="234" t="s">
        <v>3003</v>
      </c>
      <c r="E1101" s="242"/>
      <c r="F1101" s="242"/>
      <c r="G1101" s="238"/>
      <c r="H1101" s="238"/>
      <c r="I1101" s="239">
        <f t="shared" si="112"/>
        <v>0</v>
      </c>
      <c r="J1101" s="239">
        <f t="shared" si="113"/>
        <v>0</v>
      </c>
    </row>
    <row r="1102" spans="1:10" ht="25.5">
      <c r="A1102" s="78"/>
      <c r="B1102" s="194"/>
      <c r="C1102" s="233" t="s">
        <v>3004</v>
      </c>
      <c r="D1102" s="234" t="s">
        <v>3005</v>
      </c>
      <c r="E1102" s="242"/>
      <c r="F1102" s="242"/>
      <c r="G1102" s="238"/>
      <c r="H1102" s="238"/>
      <c r="I1102" s="239">
        <f t="shared" si="112"/>
        <v>0</v>
      </c>
      <c r="J1102" s="239">
        <f t="shared" si="113"/>
        <v>0</v>
      </c>
    </row>
    <row r="1103" spans="1:10" ht="25.5">
      <c r="A1103" s="78"/>
      <c r="B1103" s="194"/>
      <c r="C1103" s="233" t="s">
        <v>3006</v>
      </c>
      <c r="D1103" s="234" t="s">
        <v>3007</v>
      </c>
      <c r="E1103" s="242"/>
      <c r="F1103" s="242"/>
      <c r="G1103" s="238"/>
      <c r="H1103" s="238"/>
      <c r="I1103" s="239">
        <f t="shared" si="112"/>
        <v>0</v>
      </c>
      <c r="J1103" s="239">
        <f t="shared" si="113"/>
        <v>0</v>
      </c>
    </row>
    <row r="1104" spans="1:10">
      <c r="A1104" s="78"/>
      <c r="B1104" s="194"/>
      <c r="C1104" s="233" t="s">
        <v>3008</v>
      </c>
      <c r="D1104" s="234" t="s">
        <v>3009</v>
      </c>
      <c r="E1104" s="242"/>
      <c r="F1104" s="242"/>
      <c r="G1104" s="238">
        <v>1</v>
      </c>
      <c r="H1104" s="238">
        <v>1</v>
      </c>
      <c r="I1104" s="239">
        <f t="shared" si="112"/>
        <v>1</v>
      </c>
      <c r="J1104" s="239">
        <f t="shared" si="113"/>
        <v>1</v>
      </c>
    </row>
    <row r="1105" spans="1:10" ht="38.25">
      <c r="A1105" s="78"/>
      <c r="B1105" s="194"/>
      <c r="C1105" s="233" t="s">
        <v>3010</v>
      </c>
      <c r="D1105" s="234" t="s">
        <v>3011</v>
      </c>
      <c r="E1105" s="242"/>
      <c r="F1105" s="242"/>
      <c r="G1105" s="238"/>
      <c r="H1105" s="238"/>
      <c r="I1105" s="239">
        <f t="shared" si="112"/>
        <v>0</v>
      </c>
      <c r="J1105" s="239">
        <f t="shared" si="113"/>
        <v>0</v>
      </c>
    </row>
    <row r="1106" spans="1:10" ht="25.5">
      <c r="A1106" s="78"/>
      <c r="B1106" s="194"/>
      <c r="C1106" s="233" t="s">
        <v>2452</v>
      </c>
      <c r="D1106" s="234" t="s">
        <v>2621</v>
      </c>
      <c r="E1106" s="242"/>
      <c r="F1106" s="242"/>
      <c r="G1106" s="238">
        <v>1</v>
      </c>
      <c r="H1106" s="238">
        <v>1</v>
      </c>
      <c r="I1106" s="239">
        <f t="shared" si="112"/>
        <v>1</v>
      </c>
      <c r="J1106" s="239">
        <f t="shared" si="113"/>
        <v>1</v>
      </c>
    </row>
    <row r="1107" spans="1:10">
      <c r="A1107" s="78"/>
      <c r="B1107" s="194"/>
      <c r="C1107" s="233" t="s">
        <v>3012</v>
      </c>
      <c r="D1107" s="234" t="s">
        <v>3013</v>
      </c>
      <c r="E1107" s="242"/>
      <c r="F1107" s="242"/>
      <c r="G1107" s="238"/>
      <c r="H1107" s="238"/>
      <c r="I1107" s="239">
        <f t="shared" si="112"/>
        <v>0</v>
      </c>
      <c r="J1107" s="239">
        <f t="shared" si="113"/>
        <v>0</v>
      </c>
    </row>
    <row r="1108" spans="1:10">
      <c r="A1108" s="78"/>
      <c r="B1108" s="194"/>
      <c r="C1108" s="233" t="s">
        <v>3014</v>
      </c>
      <c r="D1108" s="234" t="s">
        <v>3015</v>
      </c>
      <c r="E1108" s="242">
        <v>1</v>
      </c>
      <c r="F1108" s="242">
        <v>1</v>
      </c>
      <c r="G1108" s="238">
        <v>4</v>
      </c>
      <c r="H1108" s="238">
        <v>4</v>
      </c>
      <c r="I1108" s="239">
        <f t="shared" si="112"/>
        <v>5</v>
      </c>
      <c r="J1108" s="239">
        <f t="shared" si="113"/>
        <v>5</v>
      </c>
    </row>
    <row r="1109" spans="1:10" ht="25.5">
      <c r="A1109" s="78"/>
      <c r="B1109" s="194"/>
      <c r="C1109" s="233" t="s">
        <v>3016</v>
      </c>
      <c r="D1109" s="234" t="s">
        <v>3017</v>
      </c>
      <c r="E1109" s="242"/>
      <c r="F1109" s="242"/>
      <c r="G1109" s="238"/>
      <c r="H1109" s="238"/>
      <c r="I1109" s="239">
        <f t="shared" si="112"/>
        <v>0</v>
      </c>
      <c r="J1109" s="239">
        <f t="shared" si="113"/>
        <v>0</v>
      </c>
    </row>
    <row r="1110" spans="1:10">
      <c r="A1110" s="78"/>
      <c r="B1110" s="194"/>
      <c r="C1110" s="233" t="s">
        <v>3018</v>
      </c>
      <c r="D1110" s="234" t="s">
        <v>3019</v>
      </c>
      <c r="E1110" s="242"/>
      <c r="F1110" s="242"/>
      <c r="G1110" s="238"/>
      <c r="H1110" s="238"/>
      <c r="I1110" s="239">
        <f t="shared" si="112"/>
        <v>0</v>
      </c>
      <c r="J1110" s="239">
        <f t="shared" si="113"/>
        <v>0</v>
      </c>
    </row>
    <row r="1111" spans="1:10" ht="25.5">
      <c r="A1111" s="78"/>
      <c r="B1111" s="194"/>
      <c r="C1111" s="233" t="s">
        <v>3020</v>
      </c>
      <c r="D1111" s="234" t="s">
        <v>3021</v>
      </c>
      <c r="E1111" s="242"/>
      <c r="F1111" s="242"/>
      <c r="G1111" s="238"/>
      <c r="H1111" s="238"/>
      <c r="I1111" s="239">
        <f t="shared" si="112"/>
        <v>0</v>
      </c>
      <c r="J1111" s="239">
        <f t="shared" si="113"/>
        <v>0</v>
      </c>
    </row>
    <row r="1112" spans="1:10">
      <c r="A1112" s="78"/>
      <c r="B1112" s="194"/>
      <c r="C1112" s="233" t="s">
        <v>3022</v>
      </c>
      <c r="D1112" s="234" t="s">
        <v>3023</v>
      </c>
      <c r="E1112" s="242"/>
      <c r="F1112" s="242"/>
      <c r="G1112" s="238"/>
      <c r="H1112" s="238"/>
      <c r="I1112" s="239">
        <f t="shared" si="112"/>
        <v>0</v>
      </c>
      <c r="J1112" s="239">
        <f t="shared" si="113"/>
        <v>0</v>
      </c>
    </row>
    <row r="1113" spans="1:10" ht="25.5">
      <c r="A1113" s="78"/>
      <c r="B1113" s="194"/>
      <c r="C1113" s="233" t="s">
        <v>3024</v>
      </c>
      <c r="D1113" s="234" t="s">
        <v>3025</v>
      </c>
      <c r="E1113" s="242"/>
      <c r="F1113" s="242"/>
      <c r="G1113" s="238"/>
      <c r="H1113" s="238"/>
      <c r="I1113" s="239">
        <f t="shared" si="112"/>
        <v>0</v>
      </c>
      <c r="J1113" s="239">
        <f t="shared" si="113"/>
        <v>0</v>
      </c>
    </row>
    <row r="1114" spans="1:10">
      <c r="A1114" s="78"/>
      <c r="B1114" s="194"/>
      <c r="C1114" s="233" t="s">
        <v>3026</v>
      </c>
      <c r="D1114" s="234" t="s">
        <v>3027</v>
      </c>
      <c r="E1114" s="242"/>
      <c r="F1114" s="242"/>
      <c r="G1114" s="238"/>
      <c r="H1114" s="238"/>
      <c r="I1114" s="239">
        <f t="shared" si="112"/>
        <v>0</v>
      </c>
      <c r="J1114" s="239">
        <f t="shared" si="113"/>
        <v>0</v>
      </c>
    </row>
    <row r="1115" spans="1:10" ht="25.5">
      <c r="A1115" s="78"/>
      <c r="B1115" s="194"/>
      <c r="C1115" s="233" t="s">
        <v>3028</v>
      </c>
      <c r="D1115" s="234" t="s">
        <v>3029</v>
      </c>
      <c r="E1115" s="242"/>
      <c r="F1115" s="242"/>
      <c r="G1115" s="238"/>
      <c r="H1115" s="238"/>
      <c r="I1115" s="239">
        <f t="shared" si="112"/>
        <v>0</v>
      </c>
      <c r="J1115" s="239">
        <f t="shared" si="113"/>
        <v>0</v>
      </c>
    </row>
    <row r="1116" spans="1:10">
      <c r="A1116" s="78"/>
      <c r="B1116" s="194"/>
      <c r="C1116" s="233" t="s">
        <v>3030</v>
      </c>
      <c r="D1116" s="234" t="s">
        <v>3031</v>
      </c>
      <c r="E1116" s="242"/>
      <c r="F1116" s="242"/>
      <c r="G1116" s="238"/>
      <c r="H1116" s="238"/>
      <c r="I1116" s="239">
        <f t="shared" si="112"/>
        <v>0</v>
      </c>
      <c r="J1116" s="239">
        <f t="shared" si="113"/>
        <v>0</v>
      </c>
    </row>
    <row r="1117" spans="1:10">
      <c r="A1117" s="78"/>
      <c r="B1117" s="194"/>
      <c r="C1117" s="233" t="s">
        <v>3032</v>
      </c>
      <c r="D1117" s="234" t="s">
        <v>3033</v>
      </c>
      <c r="E1117" s="242"/>
      <c r="F1117" s="242"/>
      <c r="G1117" s="238"/>
      <c r="H1117" s="238"/>
      <c r="I1117" s="239">
        <f t="shared" ref="I1117:I1148" si="114">E1117+G1117</f>
        <v>0</v>
      </c>
      <c r="J1117" s="239">
        <f t="shared" ref="J1117:J1148" si="115">F1117+H1117</f>
        <v>0</v>
      </c>
    </row>
    <row r="1118" spans="1:10">
      <c r="A1118" s="78"/>
      <c r="B1118" s="194"/>
      <c r="C1118" s="233" t="s">
        <v>3034</v>
      </c>
      <c r="D1118" s="234" t="s">
        <v>3035</v>
      </c>
      <c r="E1118" s="242"/>
      <c r="F1118" s="242"/>
      <c r="G1118" s="238"/>
      <c r="H1118" s="238"/>
      <c r="I1118" s="239">
        <f t="shared" si="114"/>
        <v>0</v>
      </c>
      <c r="J1118" s="239">
        <f t="shared" si="115"/>
        <v>0</v>
      </c>
    </row>
    <row r="1119" spans="1:10">
      <c r="A1119" s="78"/>
      <c r="B1119" s="194"/>
      <c r="C1119" s="233" t="s">
        <v>3036</v>
      </c>
      <c r="D1119" s="234" t="s">
        <v>3037</v>
      </c>
      <c r="E1119" s="242"/>
      <c r="F1119" s="242"/>
      <c r="G1119" s="238">
        <v>2</v>
      </c>
      <c r="H1119" s="238">
        <v>2</v>
      </c>
      <c r="I1119" s="239">
        <f t="shared" si="114"/>
        <v>2</v>
      </c>
      <c r="J1119" s="239">
        <f t="shared" si="115"/>
        <v>2</v>
      </c>
    </row>
    <row r="1120" spans="1:10" ht="25.5">
      <c r="A1120" s="78"/>
      <c r="B1120" s="194"/>
      <c r="C1120" s="233" t="s">
        <v>1930</v>
      </c>
      <c r="D1120" s="234" t="s">
        <v>3038</v>
      </c>
      <c r="E1120" s="242"/>
      <c r="F1120" s="242"/>
      <c r="G1120" s="238">
        <v>5</v>
      </c>
      <c r="H1120" s="238">
        <v>5</v>
      </c>
      <c r="I1120" s="239">
        <f t="shared" si="114"/>
        <v>5</v>
      </c>
      <c r="J1120" s="239">
        <f t="shared" si="115"/>
        <v>5</v>
      </c>
    </row>
    <row r="1121" spans="1:10">
      <c r="A1121" s="78"/>
      <c r="B1121" s="194"/>
      <c r="C1121" s="233" t="s">
        <v>3039</v>
      </c>
      <c r="D1121" s="234" t="s">
        <v>3040</v>
      </c>
      <c r="E1121" s="242"/>
      <c r="F1121" s="242"/>
      <c r="G1121" s="238">
        <v>3</v>
      </c>
      <c r="H1121" s="238">
        <v>3</v>
      </c>
      <c r="I1121" s="239">
        <f t="shared" si="114"/>
        <v>3</v>
      </c>
      <c r="J1121" s="239">
        <f t="shared" si="115"/>
        <v>3</v>
      </c>
    </row>
    <row r="1122" spans="1:10">
      <c r="A1122" s="78"/>
      <c r="B1122" s="194"/>
      <c r="C1122" s="233" t="s">
        <v>3041</v>
      </c>
      <c r="D1122" s="234" t="s">
        <v>3042</v>
      </c>
      <c r="E1122" s="242"/>
      <c r="F1122" s="242"/>
      <c r="G1122" s="238"/>
      <c r="H1122" s="238"/>
      <c r="I1122" s="239">
        <f t="shared" si="114"/>
        <v>0</v>
      </c>
      <c r="J1122" s="239">
        <f t="shared" si="115"/>
        <v>0</v>
      </c>
    </row>
    <row r="1123" spans="1:10" ht="25.5">
      <c r="A1123" s="78"/>
      <c r="B1123" s="194"/>
      <c r="C1123" s="233" t="s">
        <v>2994</v>
      </c>
      <c r="D1123" s="234" t="s">
        <v>3043</v>
      </c>
      <c r="E1123" s="242"/>
      <c r="F1123" s="242"/>
      <c r="G1123" s="238"/>
      <c r="H1123" s="238"/>
      <c r="I1123" s="239">
        <f t="shared" si="114"/>
        <v>0</v>
      </c>
      <c r="J1123" s="239">
        <f t="shared" si="115"/>
        <v>0</v>
      </c>
    </row>
    <row r="1124" spans="1:10">
      <c r="A1124" s="78"/>
      <c r="B1124" s="194"/>
      <c r="C1124" s="233" t="s">
        <v>3044</v>
      </c>
      <c r="D1124" s="234" t="s">
        <v>3045</v>
      </c>
      <c r="E1124" s="242"/>
      <c r="F1124" s="242"/>
      <c r="G1124" s="238">
        <v>1</v>
      </c>
      <c r="H1124" s="238">
        <v>1</v>
      </c>
      <c r="I1124" s="239">
        <f t="shared" si="114"/>
        <v>1</v>
      </c>
      <c r="J1124" s="239">
        <f t="shared" si="115"/>
        <v>1</v>
      </c>
    </row>
    <row r="1125" spans="1:10">
      <c r="A1125" s="78"/>
      <c r="B1125" s="194"/>
      <c r="C1125" s="233" t="s">
        <v>3046</v>
      </c>
      <c r="D1125" s="234" t="s">
        <v>3047</v>
      </c>
      <c r="E1125" s="242"/>
      <c r="F1125" s="242"/>
      <c r="G1125" s="238">
        <v>9</v>
      </c>
      <c r="H1125" s="238">
        <v>9</v>
      </c>
      <c r="I1125" s="239">
        <f t="shared" si="114"/>
        <v>9</v>
      </c>
      <c r="J1125" s="239">
        <f t="shared" si="115"/>
        <v>9</v>
      </c>
    </row>
    <row r="1126" spans="1:10">
      <c r="A1126" s="78"/>
      <c r="B1126" s="194"/>
      <c r="C1126" s="233" t="s">
        <v>3048</v>
      </c>
      <c r="D1126" s="234" t="s">
        <v>3049</v>
      </c>
      <c r="E1126" s="242"/>
      <c r="F1126" s="242"/>
      <c r="G1126" s="238"/>
      <c r="H1126" s="238"/>
      <c r="I1126" s="239">
        <f t="shared" si="114"/>
        <v>0</v>
      </c>
      <c r="J1126" s="239">
        <f t="shared" si="115"/>
        <v>0</v>
      </c>
    </row>
    <row r="1127" spans="1:10">
      <c r="A1127" s="78"/>
      <c r="B1127" s="194"/>
      <c r="C1127" s="233" t="s">
        <v>3050</v>
      </c>
      <c r="D1127" s="234" t="s">
        <v>3051</v>
      </c>
      <c r="E1127" s="242"/>
      <c r="F1127" s="242"/>
      <c r="G1127" s="238"/>
      <c r="H1127" s="238"/>
      <c r="I1127" s="239">
        <f t="shared" si="114"/>
        <v>0</v>
      </c>
      <c r="J1127" s="239">
        <f t="shared" si="115"/>
        <v>0</v>
      </c>
    </row>
    <row r="1128" spans="1:10" ht="25.5">
      <c r="A1128" s="78"/>
      <c r="B1128" s="194"/>
      <c r="C1128" s="233" t="s">
        <v>3052</v>
      </c>
      <c r="D1128" s="234" t="s">
        <v>3053</v>
      </c>
      <c r="E1128" s="242"/>
      <c r="F1128" s="242"/>
      <c r="G1128" s="238">
        <v>1</v>
      </c>
      <c r="H1128" s="238">
        <v>1</v>
      </c>
      <c r="I1128" s="239">
        <f t="shared" si="114"/>
        <v>1</v>
      </c>
      <c r="J1128" s="239">
        <f t="shared" si="115"/>
        <v>1</v>
      </c>
    </row>
    <row r="1129" spans="1:10" ht="25.5">
      <c r="A1129" s="78"/>
      <c r="B1129" s="194"/>
      <c r="C1129" s="233" t="s">
        <v>3054</v>
      </c>
      <c r="D1129" s="234" t="s">
        <v>3055</v>
      </c>
      <c r="E1129" s="242"/>
      <c r="F1129" s="242"/>
      <c r="G1129" s="238">
        <v>2</v>
      </c>
      <c r="H1129" s="238">
        <v>2</v>
      </c>
      <c r="I1129" s="239">
        <f t="shared" si="114"/>
        <v>2</v>
      </c>
      <c r="J1129" s="239">
        <f t="shared" si="115"/>
        <v>2</v>
      </c>
    </row>
    <row r="1130" spans="1:10" ht="25.5">
      <c r="A1130" s="78"/>
      <c r="B1130" s="194"/>
      <c r="C1130" s="233" t="s">
        <v>3056</v>
      </c>
      <c r="D1130" s="234" t="s">
        <v>3057</v>
      </c>
      <c r="E1130" s="242"/>
      <c r="F1130" s="242"/>
      <c r="G1130" s="238">
        <v>1</v>
      </c>
      <c r="H1130" s="238">
        <v>1</v>
      </c>
      <c r="I1130" s="239">
        <f t="shared" si="114"/>
        <v>1</v>
      </c>
      <c r="J1130" s="239">
        <f t="shared" si="115"/>
        <v>1</v>
      </c>
    </row>
    <row r="1131" spans="1:10" ht="25.5">
      <c r="A1131" s="78"/>
      <c r="B1131" s="194"/>
      <c r="C1131" s="233" t="s">
        <v>3058</v>
      </c>
      <c r="D1131" s="234" t="s">
        <v>3059</v>
      </c>
      <c r="E1131" s="242"/>
      <c r="F1131" s="242"/>
      <c r="G1131" s="238"/>
      <c r="H1131" s="238"/>
      <c r="I1131" s="239">
        <f t="shared" si="114"/>
        <v>0</v>
      </c>
      <c r="J1131" s="239">
        <f t="shared" si="115"/>
        <v>0</v>
      </c>
    </row>
    <row r="1132" spans="1:10">
      <c r="A1132" s="78"/>
      <c r="B1132" s="194"/>
      <c r="C1132" s="233" t="s">
        <v>126</v>
      </c>
      <c r="D1132" s="234" t="s">
        <v>135</v>
      </c>
      <c r="E1132" s="242">
        <v>1</v>
      </c>
      <c r="F1132" s="242">
        <v>1</v>
      </c>
      <c r="G1132" s="238"/>
      <c r="H1132" s="238"/>
      <c r="I1132" s="239">
        <f t="shared" si="114"/>
        <v>1</v>
      </c>
      <c r="J1132" s="239">
        <f t="shared" si="115"/>
        <v>1</v>
      </c>
    </row>
    <row r="1133" spans="1:10">
      <c r="A1133" s="78"/>
      <c r="B1133" s="194"/>
      <c r="C1133" s="233" t="s">
        <v>3060</v>
      </c>
      <c r="D1133" s="234" t="s">
        <v>3061</v>
      </c>
      <c r="E1133" s="242"/>
      <c r="F1133" s="242"/>
      <c r="G1133" s="238"/>
      <c r="H1133" s="238"/>
      <c r="I1133" s="239">
        <f t="shared" si="114"/>
        <v>0</v>
      </c>
      <c r="J1133" s="239">
        <f t="shared" si="115"/>
        <v>0</v>
      </c>
    </row>
    <row r="1134" spans="1:10" ht="25.5">
      <c r="A1134" s="78"/>
      <c r="B1134" s="194"/>
      <c r="C1134" s="233" t="s">
        <v>3062</v>
      </c>
      <c r="D1134" s="234" t="s">
        <v>3063</v>
      </c>
      <c r="E1134" s="242"/>
      <c r="F1134" s="242"/>
      <c r="G1134" s="238"/>
      <c r="H1134" s="238"/>
      <c r="I1134" s="239">
        <f t="shared" si="114"/>
        <v>0</v>
      </c>
      <c r="J1134" s="239">
        <f t="shared" si="115"/>
        <v>0</v>
      </c>
    </row>
    <row r="1135" spans="1:10">
      <c r="A1135" s="78"/>
      <c r="B1135" s="194"/>
      <c r="C1135" s="233" t="s">
        <v>3064</v>
      </c>
      <c r="D1135" s="234" t="s">
        <v>3065</v>
      </c>
      <c r="E1135" s="242"/>
      <c r="F1135" s="242"/>
      <c r="G1135" s="238"/>
      <c r="H1135" s="238"/>
      <c r="I1135" s="239">
        <f t="shared" si="114"/>
        <v>0</v>
      </c>
      <c r="J1135" s="239">
        <f t="shared" si="115"/>
        <v>0</v>
      </c>
    </row>
    <row r="1136" spans="1:10">
      <c r="A1136" s="78"/>
      <c r="B1136" s="194"/>
      <c r="C1136" s="233" t="s">
        <v>3066</v>
      </c>
      <c r="D1136" s="234" t="s">
        <v>3067</v>
      </c>
      <c r="E1136" s="242"/>
      <c r="F1136" s="242"/>
      <c r="G1136" s="238"/>
      <c r="H1136" s="238"/>
      <c r="I1136" s="239">
        <f t="shared" si="114"/>
        <v>0</v>
      </c>
      <c r="J1136" s="239">
        <f t="shared" si="115"/>
        <v>0</v>
      </c>
    </row>
    <row r="1137" spans="1:10">
      <c r="A1137" s="78"/>
      <c r="B1137" s="194"/>
      <c r="C1137" s="233" t="s">
        <v>3068</v>
      </c>
      <c r="D1137" s="234" t="s">
        <v>3069</v>
      </c>
      <c r="E1137" s="242"/>
      <c r="F1137" s="242"/>
      <c r="G1137" s="238">
        <v>2</v>
      </c>
      <c r="H1137" s="238">
        <v>2</v>
      </c>
      <c r="I1137" s="239">
        <f t="shared" si="114"/>
        <v>2</v>
      </c>
      <c r="J1137" s="239">
        <f t="shared" si="115"/>
        <v>2</v>
      </c>
    </row>
    <row r="1138" spans="1:10" ht="25.5">
      <c r="A1138" s="78"/>
      <c r="B1138" s="194"/>
      <c r="C1138" s="233" t="s">
        <v>3070</v>
      </c>
      <c r="D1138" s="234" t="s">
        <v>3071</v>
      </c>
      <c r="E1138" s="242"/>
      <c r="F1138" s="242"/>
      <c r="G1138" s="238"/>
      <c r="H1138" s="238"/>
      <c r="I1138" s="239">
        <f t="shared" si="114"/>
        <v>0</v>
      </c>
      <c r="J1138" s="239">
        <f t="shared" si="115"/>
        <v>0</v>
      </c>
    </row>
    <row r="1139" spans="1:10">
      <c r="A1139" s="78"/>
      <c r="B1139" s="194"/>
      <c r="C1139" s="233" t="s">
        <v>3072</v>
      </c>
      <c r="D1139" s="234" t="s">
        <v>3073</v>
      </c>
      <c r="E1139" s="242"/>
      <c r="F1139" s="242"/>
      <c r="G1139" s="238"/>
      <c r="H1139" s="238"/>
      <c r="I1139" s="239">
        <f t="shared" si="114"/>
        <v>0</v>
      </c>
      <c r="J1139" s="239">
        <f t="shared" si="115"/>
        <v>0</v>
      </c>
    </row>
    <row r="1140" spans="1:10" ht="25.5">
      <c r="A1140" s="78"/>
      <c r="B1140" s="194"/>
      <c r="C1140" s="233" t="s">
        <v>3074</v>
      </c>
      <c r="D1140" s="234" t="s">
        <v>3075</v>
      </c>
      <c r="E1140" s="242"/>
      <c r="F1140" s="242"/>
      <c r="G1140" s="238"/>
      <c r="H1140" s="238"/>
      <c r="I1140" s="239">
        <f t="shared" si="114"/>
        <v>0</v>
      </c>
      <c r="J1140" s="239">
        <f t="shared" si="115"/>
        <v>0</v>
      </c>
    </row>
    <row r="1141" spans="1:10">
      <c r="A1141" s="78"/>
      <c r="B1141" s="194"/>
      <c r="C1141" s="233" t="s">
        <v>1874</v>
      </c>
      <c r="D1141" s="234" t="s">
        <v>1875</v>
      </c>
      <c r="E1141" s="242"/>
      <c r="F1141" s="242"/>
      <c r="G1141" s="238"/>
      <c r="H1141" s="238"/>
      <c r="I1141" s="239">
        <f t="shared" si="114"/>
        <v>0</v>
      </c>
      <c r="J1141" s="239">
        <f t="shared" si="115"/>
        <v>0</v>
      </c>
    </row>
    <row r="1142" spans="1:10" ht="25.5">
      <c r="A1142" s="78"/>
      <c r="B1142" s="194"/>
      <c r="C1142" s="233" t="s">
        <v>3076</v>
      </c>
      <c r="D1142" s="234" t="s">
        <v>3077</v>
      </c>
      <c r="E1142" s="242"/>
      <c r="F1142" s="242"/>
      <c r="G1142" s="238"/>
      <c r="H1142" s="238"/>
      <c r="I1142" s="239">
        <f t="shared" si="114"/>
        <v>0</v>
      </c>
      <c r="J1142" s="239">
        <f t="shared" si="115"/>
        <v>0</v>
      </c>
    </row>
    <row r="1143" spans="1:10">
      <c r="A1143" s="78"/>
      <c r="B1143" s="194"/>
      <c r="C1143" s="233" t="s">
        <v>3078</v>
      </c>
      <c r="D1143" s="234" t="s">
        <v>3079</v>
      </c>
      <c r="E1143" s="242"/>
      <c r="F1143" s="242"/>
      <c r="G1143" s="238">
        <v>1</v>
      </c>
      <c r="H1143" s="238">
        <v>1</v>
      </c>
      <c r="I1143" s="239">
        <f t="shared" si="114"/>
        <v>1</v>
      </c>
      <c r="J1143" s="239">
        <f t="shared" si="115"/>
        <v>1</v>
      </c>
    </row>
    <row r="1144" spans="1:10" ht="25.5">
      <c r="A1144" s="78"/>
      <c r="B1144" s="194"/>
      <c r="C1144" s="233" t="s">
        <v>3080</v>
      </c>
      <c r="D1144" s="234" t="s">
        <v>3081</v>
      </c>
      <c r="E1144" s="242">
        <v>1</v>
      </c>
      <c r="F1144" s="242">
        <v>1</v>
      </c>
      <c r="G1144" s="238">
        <v>1</v>
      </c>
      <c r="H1144" s="238">
        <v>1</v>
      </c>
      <c r="I1144" s="239">
        <f t="shared" si="114"/>
        <v>2</v>
      </c>
      <c r="J1144" s="239">
        <f t="shared" si="115"/>
        <v>2</v>
      </c>
    </row>
    <row r="1145" spans="1:10" ht="25.5">
      <c r="A1145" s="78"/>
      <c r="B1145" s="194"/>
      <c r="C1145" s="233" t="s">
        <v>3082</v>
      </c>
      <c r="D1145" s="234" t="s">
        <v>3083</v>
      </c>
      <c r="E1145" s="242"/>
      <c r="F1145" s="242"/>
      <c r="G1145" s="238">
        <v>1</v>
      </c>
      <c r="H1145" s="238">
        <v>1</v>
      </c>
      <c r="I1145" s="239">
        <f t="shared" si="114"/>
        <v>1</v>
      </c>
      <c r="J1145" s="239">
        <f t="shared" si="115"/>
        <v>1</v>
      </c>
    </row>
    <row r="1146" spans="1:10" ht="25.5">
      <c r="A1146" s="78"/>
      <c r="B1146" s="194"/>
      <c r="C1146" s="233" t="s">
        <v>3084</v>
      </c>
      <c r="D1146" s="234" t="s">
        <v>3085</v>
      </c>
      <c r="E1146" s="242"/>
      <c r="F1146" s="242"/>
      <c r="G1146" s="238">
        <v>1</v>
      </c>
      <c r="H1146" s="238">
        <v>1</v>
      </c>
      <c r="I1146" s="239">
        <f t="shared" si="114"/>
        <v>1</v>
      </c>
      <c r="J1146" s="239">
        <f t="shared" si="115"/>
        <v>1</v>
      </c>
    </row>
    <row r="1147" spans="1:10">
      <c r="A1147" s="78"/>
      <c r="B1147" s="194"/>
      <c r="C1147" s="233" t="s">
        <v>1882</v>
      </c>
      <c r="D1147" s="234" t="s">
        <v>3086</v>
      </c>
      <c r="E1147" s="242"/>
      <c r="F1147" s="242"/>
      <c r="G1147" s="238"/>
      <c r="H1147" s="238"/>
      <c r="I1147" s="239">
        <f t="shared" si="114"/>
        <v>0</v>
      </c>
      <c r="J1147" s="239">
        <f t="shared" si="115"/>
        <v>0</v>
      </c>
    </row>
    <row r="1148" spans="1:10">
      <c r="A1148" s="78"/>
      <c r="B1148" s="194"/>
      <c r="C1148" s="233" t="s">
        <v>3087</v>
      </c>
      <c r="D1148" s="234" t="s">
        <v>3088</v>
      </c>
      <c r="E1148" s="242"/>
      <c r="F1148" s="242"/>
      <c r="G1148" s="238">
        <v>1</v>
      </c>
      <c r="H1148" s="238">
        <v>1</v>
      </c>
      <c r="I1148" s="239">
        <f t="shared" si="114"/>
        <v>1</v>
      </c>
      <c r="J1148" s="239">
        <f t="shared" si="115"/>
        <v>1</v>
      </c>
    </row>
    <row r="1149" spans="1:10">
      <c r="A1149" s="78"/>
      <c r="B1149" s="194"/>
      <c r="C1149" s="233" t="s">
        <v>3089</v>
      </c>
      <c r="D1149" s="234" t="s">
        <v>2977</v>
      </c>
      <c r="E1149" s="242"/>
      <c r="F1149" s="242"/>
      <c r="G1149" s="238"/>
      <c r="H1149" s="238"/>
      <c r="I1149" s="239">
        <f t="shared" ref="I1149:I1180" si="116">E1149+G1149</f>
        <v>0</v>
      </c>
      <c r="J1149" s="239">
        <f t="shared" ref="J1149:J1180" si="117">F1149+H1149</f>
        <v>0</v>
      </c>
    </row>
    <row r="1150" spans="1:10" ht="25.5">
      <c r="A1150" s="78"/>
      <c r="B1150" s="194"/>
      <c r="C1150" s="233" t="s">
        <v>3090</v>
      </c>
      <c r="D1150" s="234" t="s">
        <v>3091</v>
      </c>
      <c r="E1150" s="242"/>
      <c r="F1150" s="242"/>
      <c r="G1150" s="238"/>
      <c r="H1150" s="238"/>
      <c r="I1150" s="239">
        <f t="shared" si="116"/>
        <v>0</v>
      </c>
      <c r="J1150" s="239">
        <f t="shared" si="117"/>
        <v>0</v>
      </c>
    </row>
    <row r="1151" spans="1:10">
      <c r="A1151" s="78"/>
      <c r="B1151" s="194"/>
      <c r="C1151" s="233" t="s">
        <v>3092</v>
      </c>
      <c r="D1151" s="234" t="s">
        <v>3073</v>
      </c>
      <c r="E1151" s="242">
        <v>3</v>
      </c>
      <c r="F1151" s="242">
        <v>3</v>
      </c>
      <c r="G1151" s="238">
        <v>3</v>
      </c>
      <c r="H1151" s="238">
        <v>3</v>
      </c>
      <c r="I1151" s="239">
        <f t="shared" si="116"/>
        <v>6</v>
      </c>
      <c r="J1151" s="239">
        <f t="shared" si="117"/>
        <v>6</v>
      </c>
    </row>
    <row r="1152" spans="1:10" ht="25.5">
      <c r="A1152" s="78"/>
      <c r="B1152" s="194"/>
      <c r="C1152" s="233" t="s">
        <v>3093</v>
      </c>
      <c r="D1152" s="234" t="s">
        <v>3094</v>
      </c>
      <c r="E1152" s="242">
        <v>1</v>
      </c>
      <c r="F1152" s="242">
        <v>1</v>
      </c>
      <c r="G1152" s="238"/>
      <c r="H1152" s="238"/>
      <c r="I1152" s="239">
        <f t="shared" si="116"/>
        <v>1</v>
      </c>
      <c r="J1152" s="239">
        <f t="shared" si="117"/>
        <v>1</v>
      </c>
    </row>
    <row r="1153" spans="1:10">
      <c r="A1153" s="78"/>
      <c r="B1153" s="194"/>
      <c r="C1153" s="233" t="s">
        <v>3095</v>
      </c>
      <c r="D1153" s="234" t="s">
        <v>3096</v>
      </c>
      <c r="E1153" s="242">
        <v>1</v>
      </c>
      <c r="F1153" s="242">
        <v>1</v>
      </c>
      <c r="G1153" s="238"/>
      <c r="H1153" s="238"/>
      <c r="I1153" s="239">
        <f t="shared" si="116"/>
        <v>1</v>
      </c>
      <c r="J1153" s="239">
        <f t="shared" si="117"/>
        <v>1</v>
      </c>
    </row>
    <row r="1154" spans="1:10" ht="25.5">
      <c r="A1154" s="78"/>
      <c r="B1154" s="194"/>
      <c r="C1154" s="233" t="s">
        <v>3097</v>
      </c>
      <c r="D1154" s="234" t="s">
        <v>3098</v>
      </c>
      <c r="E1154" s="242"/>
      <c r="F1154" s="242"/>
      <c r="G1154" s="238"/>
      <c r="H1154" s="238"/>
      <c r="I1154" s="239">
        <f t="shared" si="116"/>
        <v>0</v>
      </c>
      <c r="J1154" s="239">
        <f t="shared" si="117"/>
        <v>0</v>
      </c>
    </row>
    <row r="1155" spans="1:10" ht="38.25">
      <c r="A1155" s="78"/>
      <c r="B1155" s="194"/>
      <c r="C1155" s="233" t="s">
        <v>3099</v>
      </c>
      <c r="D1155" s="234" t="s">
        <v>3100</v>
      </c>
      <c r="E1155" s="242"/>
      <c r="F1155" s="242"/>
      <c r="G1155" s="238"/>
      <c r="H1155" s="238"/>
      <c r="I1155" s="239">
        <f t="shared" si="116"/>
        <v>0</v>
      </c>
      <c r="J1155" s="239">
        <f t="shared" si="117"/>
        <v>0</v>
      </c>
    </row>
    <row r="1156" spans="1:10" ht="25.5">
      <c r="A1156" s="78"/>
      <c r="B1156" s="194"/>
      <c r="C1156" s="233" t="s">
        <v>3101</v>
      </c>
      <c r="D1156" s="234" t="s">
        <v>3102</v>
      </c>
      <c r="E1156" s="242"/>
      <c r="F1156" s="242"/>
      <c r="G1156" s="238">
        <v>8</v>
      </c>
      <c r="H1156" s="238">
        <v>8</v>
      </c>
      <c r="I1156" s="239">
        <f t="shared" si="116"/>
        <v>8</v>
      </c>
      <c r="J1156" s="239">
        <f t="shared" si="117"/>
        <v>8</v>
      </c>
    </row>
    <row r="1157" spans="1:10">
      <c r="A1157" s="78"/>
      <c r="B1157" s="194"/>
      <c r="C1157" s="233" t="s">
        <v>3103</v>
      </c>
      <c r="D1157" s="234" t="s">
        <v>3104</v>
      </c>
      <c r="E1157" s="242"/>
      <c r="F1157" s="242"/>
      <c r="G1157" s="238"/>
      <c r="H1157" s="238"/>
      <c r="I1157" s="239">
        <f t="shared" si="116"/>
        <v>0</v>
      </c>
      <c r="J1157" s="239">
        <f t="shared" si="117"/>
        <v>0</v>
      </c>
    </row>
    <row r="1158" spans="1:10">
      <c r="A1158" s="78"/>
      <c r="B1158" s="194"/>
      <c r="C1158" s="233" t="s">
        <v>3105</v>
      </c>
      <c r="D1158" s="234" t="s">
        <v>3106</v>
      </c>
      <c r="E1158" s="242"/>
      <c r="F1158" s="242"/>
      <c r="G1158" s="238"/>
      <c r="H1158" s="238"/>
      <c r="I1158" s="239">
        <f t="shared" si="116"/>
        <v>0</v>
      </c>
      <c r="J1158" s="239">
        <f t="shared" si="117"/>
        <v>0</v>
      </c>
    </row>
    <row r="1159" spans="1:10" ht="25.5">
      <c r="A1159" s="78"/>
      <c r="B1159" s="194"/>
      <c r="C1159" s="233" t="s">
        <v>3107</v>
      </c>
      <c r="D1159" s="234" t="s">
        <v>3108</v>
      </c>
      <c r="E1159" s="242"/>
      <c r="F1159" s="242"/>
      <c r="G1159" s="238">
        <v>8</v>
      </c>
      <c r="H1159" s="238">
        <v>8</v>
      </c>
      <c r="I1159" s="239">
        <f t="shared" si="116"/>
        <v>8</v>
      </c>
      <c r="J1159" s="239">
        <f t="shared" si="117"/>
        <v>8</v>
      </c>
    </row>
    <row r="1160" spans="1:10">
      <c r="A1160" s="78"/>
      <c r="B1160" s="194"/>
      <c r="C1160" s="233" t="s">
        <v>3109</v>
      </c>
      <c r="D1160" s="234" t="s">
        <v>3110</v>
      </c>
      <c r="E1160" s="242"/>
      <c r="F1160" s="242"/>
      <c r="G1160" s="238"/>
      <c r="H1160" s="238"/>
      <c r="I1160" s="239">
        <f t="shared" si="116"/>
        <v>0</v>
      </c>
      <c r="J1160" s="239">
        <f t="shared" si="117"/>
        <v>0</v>
      </c>
    </row>
    <row r="1161" spans="1:10">
      <c r="A1161" s="78"/>
      <c r="B1161" s="194"/>
      <c r="C1161" s="233" t="s">
        <v>3111</v>
      </c>
      <c r="D1161" s="234" t="s">
        <v>3112</v>
      </c>
      <c r="E1161" s="242"/>
      <c r="F1161" s="242"/>
      <c r="G1161" s="238"/>
      <c r="H1161" s="238"/>
      <c r="I1161" s="239">
        <f t="shared" si="116"/>
        <v>0</v>
      </c>
      <c r="J1161" s="239">
        <f t="shared" si="117"/>
        <v>0</v>
      </c>
    </row>
    <row r="1162" spans="1:10">
      <c r="A1162" s="78"/>
      <c r="B1162" s="194"/>
      <c r="C1162" s="233" t="s">
        <v>3113</v>
      </c>
      <c r="D1162" s="234" t="s">
        <v>3114</v>
      </c>
      <c r="E1162" s="242"/>
      <c r="F1162" s="242"/>
      <c r="G1162" s="238">
        <v>1</v>
      </c>
      <c r="H1162" s="238">
        <v>1</v>
      </c>
      <c r="I1162" s="239">
        <f t="shared" si="116"/>
        <v>1</v>
      </c>
      <c r="J1162" s="239">
        <f t="shared" si="117"/>
        <v>1</v>
      </c>
    </row>
    <row r="1163" spans="1:10">
      <c r="A1163" s="78"/>
      <c r="B1163" s="194"/>
      <c r="C1163" s="233" t="s">
        <v>3115</v>
      </c>
      <c r="D1163" s="234" t="s">
        <v>3116</v>
      </c>
      <c r="E1163" s="242"/>
      <c r="F1163" s="242"/>
      <c r="G1163" s="238"/>
      <c r="H1163" s="238"/>
      <c r="I1163" s="239">
        <f t="shared" si="116"/>
        <v>0</v>
      </c>
      <c r="J1163" s="239">
        <f t="shared" si="117"/>
        <v>0</v>
      </c>
    </row>
    <row r="1164" spans="1:10" ht="25.5">
      <c r="A1164" s="78"/>
      <c r="B1164" s="194"/>
      <c r="C1164" s="233" t="s">
        <v>3117</v>
      </c>
      <c r="D1164" s="234" t="s">
        <v>3118</v>
      </c>
      <c r="E1164" s="242"/>
      <c r="F1164" s="242"/>
      <c r="G1164" s="238"/>
      <c r="H1164" s="238"/>
      <c r="I1164" s="239">
        <f t="shared" si="116"/>
        <v>0</v>
      </c>
      <c r="J1164" s="239">
        <f t="shared" si="117"/>
        <v>0</v>
      </c>
    </row>
    <row r="1165" spans="1:10">
      <c r="A1165" s="78"/>
      <c r="B1165" s="194"/>
      <c r="C1165" s="233" t="s">
        <v>2992</v>
      </c>
      <c r="D1165" s="234" t="s">
        <v>3119</v>
      </c>
      <c r="E1165" s="242"/>
      <c r="F1165" s="242"/>
      <c r="G1165" s="238"/>
      <c r="H1165" s="238"/>
      <c r="I1165" s="239">
        <f t="shared" si="116"/>
        <v>0</v>
      </c>
      <c r="J1165" s="239">
        <f t="shared" si="117"/>
        <v>0</v>
      </c>
    </row>
    <row r="1166" spans="1:10">
      <c r="A1166" s="78"/>
      <c r="B1166" s="194"/>
      <c r="C1166" s="233" t="s">
        <v>3120</v>
      </c>
      <c r="D1166" s="234" t="s">
        <v>3121</v>
      </c>
      <c r="E1166" s="242"/>
      <c r="F1166" s="242"/>
      <c r="G1166" s="238"/>
      <c r="H1166" s="238"/>
      <c r="I1166" s="239">
        <f t="shared" si="116"/>
        <v>0</v>
      </c>
      <c r="J1166" s="239">
        <f t="shared" si="117"/>
        <v>0</v>
      </c>
    </row>
    <row r="1167" spans="1:10" ht="25.5">
      <c r="A1167" s="78"/>
      <c r="B1167" s="194"/>
      <c r="C1167" s="233" t="s">
        <v>1862</v>
      </c>
      <c r="D1167" s="234" t="s">
        <v>3122</v>
      </c>
      <c r="E1167" s="242"/>
      <c r="F1167" s="242"/>
      <c r="G1167" s="238"/>
      <c r="H1167" s="238"/>
      <c r="I1167" s="239">
        <f t="shared" si="116"/>
        <v>0</v>
      </c>
      <c r="J1167" s="239">
        <f t="shared" si="117"/>
        <v>0</v>
      </c>
    </row>
    <row r="1168" spans="1:10" ht="25.5">
      <c r="A1168" s="78"/>
      <c r="B1168" s="194"/>
      <c r="C1168" s="233" t="s">
        <v>2130</v>
      </c>
      <c r="D1168" s="234" t="s">
        <v>3123</v>
      </c>
      <c r="E1168" s="242">
        <v>1</v>
      </c>
      <c r="F1168" s="242">
        <v>1</v>
      </c>
      <c r="G1168" s="238">
        <v>2</v>
      </c>
      <c r="H1168" s="238">
        <v>2</v>
      </c>
      <c r="I1168" s="239">
        <f t="shared" si="116"/>
        <v>3</v>
      </c>
      <c r="J1168" s="239">
        <f t="shared" si="117"/>
        <v>3</v>
      </c>
    </row>
    <row r="1169" spans="1:10" ht="25.5">
      <c r="A1169" s="78"/>
      <c r="B1169" s="194"/>
      <c r="C1169" s="233" t="s">
        <v>3124</v>
      </c>
      <c r="D1169" s="234" t="s">
        <v>3125</v>
      </c>
      <c r="E1169" s="242"/>
      <c r="F1169" s="242"/>
      <c r="G1169" s="238">
        <v>4</v>
      </c>
      <c r="H1169" s="238">
        <v>4</v>
      </c>
      <c r="I1169" s="239">
        <f t="shared" si="116"/>
        <v>4</v>
      </c>
      <c r="J1169" s="239">
        <f t="shared" si="117"/>
        <v>4</v>
      </c>
    </row>
    <row r="1170" spans="1:10">
      <c r="A1170" s="78"/>
      <c r="B1170" s="194"/>
      <c r="C1170" s="233" t="s">
        <v>1898</v>
      </c>
      <c r="D1170" s="234" t="s">
        <v>3126</v>
      </c>
      <c r="E1170" s="242"/>
      <c r="F1170" s="242"/>
      <c r="G1170" s="238"/>
      <c r="H1170" s="238"/>
      <c r="I1170" s="239">
        <f t="shared" si="116"/>
        <v>0</v>
      </c>
      <c r="J1170" s="239">
        <f t="shared" si="117"/>
        <v>0</v>
      </c>
    </row>
    <row r="1171" spans="1:10">
      <c r="A1171" s="78"/>
      <c r="B1171" s="194"/>
      <c r="C1171" s="233" t="s">
        <v>3127</v>
      </c>
      <c r="D1171" s="234" t="s">
        <v>3128</v>
      </c>
      <c r="E1171" s="242"/>
      <c r="F1171" s="242"/>
      <c r="G1171" s="238"/>
      <c r="H1171" s="238"/>
      <c r="I1171" s="239">
        <f t="shared" si="116"/>
        <v>0</v>
      </c>
      <c r="J1171" s="239">
        <f t="shared" si="117"/>
        <v>0</v>
      </c>
    </row>
    <row r="1172" spans="1:10" ht="25.5">
      <c r="A1172" s="78"/>
      <c r="B1172" s="194"/>
      <c r="C1172" s="274" t="s">
        <v>1900</v>
      </c>
      <c r="D1172" s="310" t="s">
        <v>3129</v>
      </c>
      <c r="E1172" s="287"/>
      <c r="F1172" s="287"/>
      <c r="G1172" s="302">
        <v>1</v>
      </c>
      <c r="H1172" s="302">
        <v>1</v>
      </c>
      <c r="I1172" s="235">
        <f t="shared" si="116"/>
        <v>1</v>
      </c>
      <c r="J1172" s="235">
        <f t="shared" si="117"/>
        <v>1</v>
      </c>
    </row>
    <row r="1173" spans="1:10" ht="15">
      <c r="A1173" s="78"/>
      <c r="B1173" s="194"/>
      <c r="C1173" s="274" t="s">
        <v>3130</v>
      </c>
      <c r="D1173" s="310" t="s">
        <v>3131</v>
      </c>
      <c r="E1173" s="287"/>
      <c r="F1173" s="287"/>
      <c r="G1173" s="302"/>
      <c r="H1173" s="302"/>
      <c r="I1173" s="235">
        <f t="shared" si="116"/>
        <v>0</v>
      </c>
      <c r="J1173" s="235">
        <f t="shared" si="117"/>
        <v>0</v>
      </c>
    </row>
    <row r="1174" spans="1:10" ht="25.5">
      <c r="A1174" s="78"/>
      <c r="B1174" s="194"/>
      <c r="C1174" s="274" t="s">
        <v>3132</v>
      </c>
      <c r="D1174" s="310" t="s">
        <v>3133</v>
      </c>
      <c r="E1174" s="287"/>
      <c r="F1174" s="287"/>
      <c r="G1174" s="302"/>
      <c r="H1174" s="302"/>
      <c r="I1174" s="235">
        <f t="shared" si="116"/>
        <v>0</v>
      </c>
      <c r="J1174" s="235">
        <f t="shared" si="117"/>
        <v>0</v>
      </c>
    </row>
    <row r="1175" spans="1:10" ht="15">
      <c r="A1175" s="78"/>
      <c r="B1175" s="194"/>
      <c r="C1175" s="274" t="s">
        <v>3134</v>
      </c>
      <c r="D1175" s="310" t="s">
        <v>3135</v>
      </c>
      <c r="E1175" s="287"/>
      <c r="F1175" s="287"/>
      <c r="G1175" s="302"/>
      <c r="H1175" s="302"/>
      <c r="I1175" s="235">
        <f t="shared" si="116"/>
        <v>0</v>
      </c>
      <c r="J1175" s="235">
        <f t="shared" si="117"/>
        <v>0</v>
      </c>
    </row>
    <row r="1176" spans="1:10" ht="15">
      <c r="A1176" s="78"/>
      <c r="B1176" s="194"/>
      <c r="C1176" s="274" t="s">
        <v>3136</v>
      </c>
      <c r="D1176" s="310" t="s">
        <v>3137</v>
      </c>
      <c r="E1176" s="287">
        <v>1</v>
      </c>
      <c r="F1176" s="287">
        <v>1</v>
      </c>
      <c r="G1176" s="302"/>
      <c r="H1176" s="302"/>
      <c r="I1176" s="235">
        <f t="shared" si="116"/>
        <v>1</v>
      </c>
      <c r="J1176" s="235">
        <f t="shared" si="117"/>
        <v>1</v>
      </c>
    </row>
    <row r="1177" spans="1:10" ht="15">
      <c r="A1177" s="78"/>
      <c r="B1177" s="194"/>
      <c r="C1177" s="274" t="s">
        <v>3138</v>
      </c>
      <c r="D1177" s="310" t="s">
        <v>3139</v>
      </c>
      <c r="E1177" s="287"/>
      <c r="F1177" s="287"/>
      <c r="G1177" s="302"/>
      <c r="H1177" s="302"/>
      <c r="I1177" s="235">
        <f t="shared" si="116"/>
        <v>0</v>
      </c>
      <c r="J1177" s="235">
        <f t="shared" si="117"/>
        <v>0</v>
      </c>
    </row>
    <row r="1178" spans="1:10" ht="15">
      <c r="A1178" s="78"/>
      <c r="B1178" s="194"/>
      <c r="C1178" s="274" t="s">
        <v>3140</v>
      </c>
      <c r="D1178" s="310" t="s">
        <v>3141</v>
      </c>
      <c r="E1178" s="287"/>
      <c r="F1178" s="287"/>
      <c r="G1178" s="302"/>
      <c r="H1178" s="302"/>
      <c r="I1178" s="235">
        <f t="shared" si="116"/>
        <v>0</v>
      </c>
      <c r="J1178" s="235">
        <f t="shared" si="117"/>
        <v>0</v>
      </c>
    </row>
    <row r="1179" spans="1:10" ht="15">
      <c r="A1179" s="78"/>
      <c r="B1179" s="194"/>
      <c r="C1179" s="274" t="s">
        <v>3142</v>
      </c>
      <c r="D1179" s="310" t="s">
        <v>3143</v>
      </c>
      <c r="E1179" s="287"/>
      <c r="F1179" s="287"/>
      <c r="G1179" s="302">
        <v>1</v>
      </c>
      <c r="H1179" s="302">
        <v>1</v>
      </c>
      <c r="I1179" s="235">
        <f t="shared" si="116"/>
        <v>1</v>
      </c>
      <c r="J1179" s="235">
        <f t="shared" si="117"/>
        <v>1</v>
      </c>
    </row>
    <row r="1180" spans="1:10" ht="15">
      <c r="A1180" s="78"/>
      <c r="B1180" s="194"/>
      <c r="C1180" s="274" t="s">
        <v>3144</v>
      </c>
      <c r="D1180" s="310" t="s">
        <v>3145</v>
      </c>
      <c r="E1180" s="287">
        <v>1</v>
      </c>
      <c r="F1180" s="287">
        <v>1</v>
      </c>
      <c r="G1180" s="302"/>
      <c r="H1180" s="302"/>
      <c r="I1180" s="235">
        <f t="shared" si="116"/>
        <v>1</v>
      </c>
      <c r="J1180" s="235">
        <f t="shared" si="117"/>
        <v>1</v>
      </c>
    </row>
    <row r="1181" spans="1:10" ht="15">
      <c r="A1181" s="78"/>
      <c r="B1181" s="194"/>
      <c r="C1181" s="274" t="s">
        <v>3146</v>
      </c>
      <c r="D1181" s="310" t="s">
        <v>3147</v>
      </c>
      <c r="E1181" s="287"/>
      <c r="F1181" s="287"/>
      <c r="G1181" s="302">
        <v>1</v>
      </c>
      <c r="H1181" s="302">
        <v>1</v>
      </c>
      <c r="I1181" s="235">
        <f t="shared" ref="I1181:I1192" si="118">E1181+G1181</f>
        <v>1</v>
      </c>
      <c r="J1181" s="235">
        <f t="shared" ref="J1181:J1192" si="119">F1181+H1181</f>
        <v>1</v>
      </c>
    </row>
    <row r="1182" spans="1:10" ht="15">
      <c r="A1182" s="78"/>
      <c r="B1182" s="194"/>
      <c r="C1182" s="274" t="s">
        <v>3148</v>
      </c>
      <c r="D1182" s="310" t="s">
        <v>3149</v>
      </c>
      <c r="E1182" s="287"/>
      <c r="F1182" s="287"/>
      <c r="G1182" s="302">
        <v>1</v>
      </c>
      <c r="H1182" s="302">
        <v>1</v>
      </c>
      <c r="I1182" s="235">
        <f t="shared" si="118"/>
        <v>1</v>
      </c>
      <c r="J1182" s="235">
        <f t="shared" si="119"/>
        <v>1</v>
      </c>
    </row>
    <row r="1183" spans="1:10" ht="15">
      <c r="A1183" s="78"/>
      <c r="B1183" s="194"/>
      <c r="C1183" s="274" t="s">
        <v>3150</v>
      </c>
      <c r="D1183" s="310" t="s">
        <v>3151</v>
      </c>
      <c r="E1183" s="287"/>
      <c r="F1183" s="287"/>
      <c r="G1183" s="302">
        <v>1</v>
      </c>
      <c r="H1183" s="302">
        <v>1</v>
      </c>
      <c r="I1183" s="235">
        <f t="shared" si="118"/>
        <v>1</v>
      </c>
      <c r="J1183" s="235">
        <f t="shared" si="119"/>
        <v>1</v>
      </c>
    </row>
    <row r="1184" spans="1:10" ht="15">
      <c r="A1184" s="78"/>
      <c r="B1184" s="194"/>
      <c r="C1184" s="274" t="s">
        <v>3152</v>
      </c>
      <c r="D1184" s="310" t="s">
        <v>3153</v>
      </c>
      <c r="E1184" s="287"/>
      <c r="F1184" s="287"/>
      <c r="G1184" s="302">
        <v>1</v>
      </c>
      <c r="H1184" s="302">
        <v>1</v>
      </c>
      <c r="I1184" s="235">
        <f t="shared" si="118"/>
        <v>1</v>
      </c>
      <c r="J1184" s="235">
        <f t="shared" si="119"/>
        <v>1</v>
      </c>
    </row>
    <row r="1185" spans="1:10" ht="25.5">
      <c r="A1185" s="78"/>
      <c r="B1185" s="194"/>
      <c r="C1185" s="274" t="s">
        <v>3154</v>
      </c>
      <c r="D1185" s="310" t="s">
        <v>3155</v>
      </c>
      <c r="E1185" s="287"/>
      <c r="F1185" s="287"/>
      <c r="G1185" s="302">
        <v>1</v>
      </c>
      <c r="H1185" s="302">
        <v>1</v>
      </c>
      <c r="I1185" s="235">
        <f t="shared" si="118"/>
        <v>1</v>
      </c>
      <c r="J1185" s="235">
        <f t="shared" si="119"/>
        <v>1</v>
      </c>
    </row>
    <row r="1186" spans="1:10" ht="25.5">
      <c r="A1186" s="78"/>
      <c r="B1186" s="194"/>
      <c r="C1186" s="274" t="s">
        <v>3156</v>
      </c>
      <c r="D1186" s="310" t="s">
        <v>3157</v>
      </c>
      <c r="E1186" s="287"/>
      <c r="F1186" s="287"/>
      <c r="G1186" s="302">
        <v>1</v>
      </c>
      <c r="H1186" s="302">
        <v>1</v>
      </c>
      <c r="I1186" s="235">
        <f t="shared" si="118"/>
        <v>1</v>
      </c>
      <c r="J1186" s="235">
        <f t="shared" si="119"/>
        <v>1</v>
      </c>
    </row>
    <row r="1187" spans="1:10" ht="25.5">
      <c r="A1187" s="78"/>
      <c r="B1187" s="194"/>
      <c r="C1187" s="274" t="s">
        <v>3158</v>
      </c>
      <c r="D1187" s="310" t="s">
        <v>3025</v>
      </c>
      <c r="E1187" s="287"/>
      <c r="F1187" s="287"/>
      <c r="G1187" s="302">
        <v>2</v>
      </c>
      <c r="H1187" s="302">
        <v>2</v>
      </c>
      <c r="I1187" s="235">
        <f t="shared" si="118"/>
        <v>2</v>
      </c>
      <c r="J1187" s="235">
        <f t="shared" si="119"/>
        <v>2</v>
      </c>
    </row>
    <row r="1188" spans="1:10" ht="15">
      <c r="A1188" s="78"/>
      <c r="B1188" s="194"/>
      <c r="C1188" s="274" t="s">
        <v>3159</v>
      </c>
      <c r="D1188" s="310" t="s">
        <v>3160</v>
      </c>
      <c r="E1188" s="287"/>
      <c r="F1188" s="287"/>
      <c r="G1188" s="302">
        <v>1</v>
      </c>
      <c r="H1188" s="302">
        <v>1</v>
      </c>
      <c r="I1188" s="235">
        <f t="shared" si="118"/>
        <v>1</v>
      </c>
      <c r="J1188" s="235">
        <f t="shared" si="119"/>
        <v>1</v>
      </c>
    </row>
    <row r="1189" spans="1:10" ht="25.5">
      <c r="A1189" s="78"/>
      <c r="B1189" s="194"/>
      <c r="C1189" s="274" t="s">
        <v>3161</v>
      </c>
      <c r="D1189" s="310" t="s">
        <v>3162</v>
      </c>
      <c r="E1189" s="287">
        <v>1</v>
      </c>
      <c r="F1189" s="287">
        <v>1</v>
      </c>
      <c r="G1189" s="302"/>
      <c r="H1189" s="302"/>
      <c r="I1189" s="235">
        <f t="shared" si="118"/>
        <v>1</v>
      </c>
      <c r="J1189" s="235">
        <f t="shared" si="119"/>
        <v>1</v>
      </c>
    </row>
    <row r="1190" spans="1:10" ht="25.5">
      <c r="A1190" s="78"/>
      <c r="B1190" s="194"/>
      <c r="C1190" s="274" t="s">
        <v>3163</v>
      </c>
      <c r="D1190" s="310" t="s">
        <v>3164</v>
      </c>
      <c r="E1190" s="287"/>
      <c r="F1190" s="287"/>
      <c r="G1190" s="302">
        <v>1</v>
      </c>
      <c r="H1190" s="302">
        <v>5</v>
      </c>
      <c r="I1190" s="235">
        <f t="shared" si="118"/>
        <v>1</v>
      </c>
      <c r="J1190" s="235">
        <f t="shared" si="119"/>
        <v>5</v>
      </c>
    </row>
    <row r="1191" spans="1:10" ht="25.5">
      <c r="A1191" s="78"/>
      <c r="B1191" s="194"/>
      <c r="C1191" s="274" t="s">
        <v>3165</v>
      </c>
      <c r="D1191" s="310" t="s">
        <v>3166</v>
      </c>
      <c r="E1191" s="287"/>
      <c r="F1191" s="287"/>
      <c r="G1191" s="302">
        <v>1</v>
      </c>
      <c r="H1191" s="302">
        <v>1</v>
      </c>
      <c r="I1191" s="235">
        <f t="shared" si="118"/>
        <v>1</v>
      </c>
      <c r="J1191" s="235">
        <f t="shared" si="119"/>
        <v>1</v>
      </c>
    </row>
    <row r="1192" spans="1:10" ht="15.75" thickBot="1">
      <c r="A1192" s="78"/>
      <c r="B1192" s="194"/>
      <c r="C1192" s="274" t="s">
        <v>1966</v>
      </c>
      <c r="D1192" s="310" t="s">
        <v>3167</v>
      </c>
      <c r="E1192" s="305"/>
      <c r="F1192" s="305"/>
      <c r="G1192" s="306">
        <v>1</v>
      </c>
      <c r="H1192" s="306">
        <v>1</v>
      </c>
      <c r="I1192" s="1263">
        <f t="shared" si="118"/>
        <v>1</v>
      </c>
      <c r="J1192" s="1263">
        <f t="shared" si="119"/>
        <v>1</v>
      </c>
    </row>
    <row r="1193" spans="1:10" ht="25.5" customHeight="1" thickBot="1">
      <c r="A1193" s="78"/>
      <c r="B1193" s="199" t="s">
        <v>1708</v>
      </c>
      <c r="C1193" s="197"/>
      <c r="D1193" s="78"/>
      <c r="E1193" s="1264">
        <f t="shared" ref="E1193:J1193" si="120">SUM(E1194:E1362)</f>
        <v>6891</v>
      </c>
      <c r="F1193" s="1266">
        <f t="shared" si="120"/>
        <v>6891</v>
      </c>
      <c r="G1193" s="1266">
        <f t="shared" si="120"/>
        <v>58905</v>
      </c>
      <c r="H1193" s="1266">
        <f t="shared" si="120"/>
        <v>58905</v>
      </c>
      <c r="I1193" s="1266">
        <f t="shared" si="120"/>
        <v>65796</v>
      </c>
      <c r="J1193" s="1265">
        <f t="shared" si="120"/>
        <v>65796</v>
      </c>
    </row>
    <row r="1194" spans="1:10" ht="15">
      <c r="A1194" s="78"/>
      <c r="B1194" s="199"/>
      <c r="C1194" s="233" t="s">
        <v>2122</v>
      </c>
      <c r="D1194" s="311" t="s">
        <v>2123</v>
      </c>
      <c r="E1194" s="252"/>
      <c r="F1194" s="252"/>
      <c r="G1194" s="300">
        <v>5</v>
      </c>
      <c r="H1194" s="300">
        <v>5</v>
      </c>
      <c r="I1194" s="235">
        <f t="shared" ref="I1194:I1225" si="121">E1194+G1194</f>
        <v>5</v>
      </c>
      <c r="J1194" s="235">
        <f t="shared" ref="J1194:J1225" si="122">F1194+H1194</f>
        <v>5</v>
      </c>
    </row>
    <row r="1195" spans="1:10" ht="25.5">
      <c r="A1195" s="78"/>
      <c r="B1195" s="199"/>
      <c r="C1195" s="233" t="s">
        <v>2148</v>
      </c>
      <c r="D1195" s="234" t="s">
        <v>3168</v>
      </c>
      <c r="E1195" s="242"/>
      <c r="F1195" s="242"/>
      <c r="G1195" s="238"/>
      <c r="H1195" s="238"/>
      <c r="I1195" s="235">
        <f t="shared" si="121"/>
        <v>0</v>
      </c>
      <c r="J1195" s="235">
        <f t="shared" si="122"/>
        <v>0</v>
      </c>
    </row>
    <row r="1196" spans="1:10" ht="25.5">
      <c r="A1196" s="78"/>
      <c r="B1196" s="199"/>
      <c r="C1196" s="233" t="s">
        <v>2116</v>
      </c>
      <c r="D1196" s="263" t="s">
        <v>2150</v>
      </c>
      <c r="E1196" s="242"/>
      <c r="F1196" s="242"/>
      <c r="G1196" s="238">
        <v>5</v>
      </c>
      <c r="H1196" s="238">
        <v>5</v>
      </c>
      <c r="I1196" s="235">
        <f t="shared" si="121"/>
        <v>5</v>
      </c>
      <c r="J1196" s="235">
        <f t="shared" si="122"/>
        <v>5</v>
      </c>
    </row>
    <row r="1197" spans="1:10">
      <c r="A1197" s="78"/>
      <c r="B1197" s="199"/>
      <c r="C1197" s="233" t="s">
        <v>2124</v>
      </c>
      <c r="D1197" s="263" t="s">
        <v>2655</v>
      </c>
      <c r="E1197" s="242"/>
      <c r="F1197" s="242"/>
      <c r="G1197" s="238">
        <v>4</v>
      </c>
      <c r="H1197" s="238">
        <v>4</v>
      </c>
      <c r="I1197" s="235">
        <f t="shared" si="121"/>
        <v>4</v>
      </c>
      <c r="J1197" s="235">
        <f t="shared" si="122"/>
        <v>4</v>
      </c>
    </row>
    <row r="1198" spans="1:10">
      <c r="A1198" s="78"/>
      <c r="B1198" s="199"/>
      <c r="C1198" s="233" t="s">
        <v>2152</v>
      </c>
      <c r="D1198" s="263" t="s">
        <v>3169</v>
      </c>
      <c r="E1198" s="242"/>
      <c r="F1198" s="242"/>
      <c r="G1198" s="238">
        <v>2</v>
      </c>
      <c r="H1198" s="238">
        <v>2</v>
      </c>
      <c r="I1198" s="235">
        <f t="shared" si="121"/>
        <v>2</v>
      </c>
      <c r="J1198" s="235">
        <f t="shared" si="122"/>
        <v>2</v>
      </c>
    </row>
    <row r="1199" spans="1:10" ht="51">
      <c r="A1199" s="78"/>
      <c r="B1199" s="199"/>
      <c r="C1199" s="233" t="s">
        <v>3170</v>
      </c>
      <c r="D1199" s="234" t="s">
        <v>3171</v>
      </c>
      <c r="E1199" s="242"/>
      <c r="F1199" s="242"/>
      <c r="G1199" s="242"/>
      <c r="H1199" s="242"/>
      <c r="I1199" s="235">
        <f t="shared" si="121"/>
        <v>0</v>
      </c>
      <c r="J1199" s="235">
        <f t="shared" si="122"/>
        <v>0</v>
      </c>
    </row>
    <row r="1200" spans="1:10" ht="38.25">
      <c r="A1200" s="78"/>
      <c r="B1200" s="199"/>
      <c r="C1200" s="233" t="s">
        <v>2174</v>
      </c>
      <c r="D1200" s="234" t="s">
        <v>3172</v>
      </c>
      <c r="E1200" s="242">
        <v>11</v>
      </c>
      <c r="F1200" s="242">
        <v>11</v>
      </c>
      <c r="G1200" s="238">
        <v>57</v>
      </c>
      <c r="H1200" s="238">
        <v>57</v>
      </c>
      <c r="I1200" s="235">
        <f t="shared" si="121"/>
        <v>68</v>
      </c>
      <c r="J1200" s="235">
        <f t="shared" si="122"/>
        <v>68</v>
      </c>
    </row>
    <row r="1201" spans="1:10" ht="25.5">
      <c r="A1201" s="78"/>
      <c r="B1201" s="199"/>
      <c r="C1201" s="233" t="s">
        <v>3173</v>
      </c>
      <c r="D1201" s="234" t="s">
        <v>3174</v>
      </c>
      <c r="E1201" s="242">
        <v>2</v>
      </c>
      <c r="F1201" s="242">
        <v>2</v>
      </c>
      <c r="G1201" s="238">
        <v>6</v>
      </c>
      <c r="H1201" s="238">
        <v>6</v>
      </c>
      <c r="I1201" s="235">
        <f t="shared" si="121"/>
        <v>8</v>
      </c>
      <c r="J1201" s="235">
        <f t="shared" si="122"/>
        <v>8</v>
      </c>
    </row>
    <row r="1202" spans="1:10" ht="38.25">
      <c r="A1202" s="78"/>
      <c r="B1202" s="199"/>
      <c r="C1202" s="233" t="s">
        <v>3175</v>
      </c>
      <c r="D1202" s="234" t="s">
        <v>3176</v>
      </c>
      <c r="E1202" s="242"/>
      <c r="F1202" s="242"/>
      <c r="G1202" s="238"/>
      <c r="H1202" s="238"/>
      <c r="I1202" s="235">
        <f t="shared" si="121"/>
        <v>0</v>
      </c>
      <c r="J1202" s="235">
        <f t="shared" si="122"/>
        <v>0</v>
      </c>
    </row>
    <row r="1203" spans="1:10">
      <c r="A1203" s="78"/>
      <c r="B1203" s="199"/>
      <c r="C1203" s="233" t="s">
        <v>1994</v>
      </c>
      <c r="D1203" s="234" t="s">
        <v>1995</v>
      </c>
      <c r="E1203" s="242">
        <v>2817</v>
      </c>
      <c r="F1203" s="242">
        <v>2817</v>
      </c>
      <c r="G1203" s="238">
        <v>3543</v>
      </c>
      <c r="H1203" s="238">
        <v>3543</v>
      </c>
      <c r="I1203" s="235">
        <f t="shared" si="121"/>
        <v>6360</v>
      </c>
      <c r="J1203" s="235">
        <f t="shared" si="122"/>
        <v>6360</v>
      </c>
    </row>
    <row r="1204" spans="1:10" ht="25.5">
      <c r="A1204" s="78"/>
      <c r="B1204" s="199"/>
      <c r="C1204" s="233" t="s">
        <v>3177</v>
      </c>
      <c r="D1204" s="234" t="s">
        <v>3178</v>
      </c>
      <c r="E1204" s="242">
        <v>1</v>
      </c>
      <c r="F1204" s="242">
        <v>1</v>
      </c>
      <c r="G1204" s="242"/>
      <c r="H1204" s="242"/>
      <c r="I1204" s="235">
        <f t="shared" si="121"/>
        <v>1</v>
      </c>
      <c r="J1204" s="235">
        <f t="shared" si="122"/>
        <v>1</v>
      </c>
    </row>
    <row r="1205" spans="1:10">
      <c r="A1205" s="78"/>
      <c r="B1205" s="199"/>
      <c r="C1205" s="233" t="s">
        <v>3179</v>
      </c>
      <c r="D1205" s="234" t="s">
        <v>3180</v>
      </c>
      <c r="E1205" s="242">
        <v>108</v>
      </c>
      <c r="F1205" s="242">
        <v>108</v>
      </c>
      <c r="G1205" s="242">
        <v>6</v>
      </c>
      <c r="H1205" s="242">
        <v>6</v>
      </c>
      <c r="I1205" s="235">
        <f t="shared" si="121"/>
        <v>114</v>
      </c>
      <c r="J1205" s="235">
        <f t="shared" si="122"/>
        <v>114</v>
      </c>
    </row>
    <row r="1206" spans="1:10" ht="25.5">
      <c r="A1206" s="78"/>
      <c r="B1206" s="199"/>
      <c r="C1206" s="233" t="s">
        <v>3181</v>
      </c>
      <c r="D1206" s="234" t="s">
        <v>3182</v>
      </c>
      <c r="E1206" s="242">
        <v>15</v>
      </c>
      <c r="F1206" s="242">
        <v>15</v>
      </c>
      <c r="G1206" s="242">
        <v>1</v>
      </c>
      <c r="H1206" s="242">
        <v>1</v>
      </c>
      <c r="I1206" s="235">
        <f t="shared" si="121"/>
        <v>16</v>
      </c>
      <c r="J1206" s="235">
        <f t="shared" si="122"/>
        <v>16</v>
      </c>
    </row>
    <row r="1207" spans="1:10">
      <c r="A1207" s="78"/>
      <c r="B1207" s="199"/>
      <c r="C1207" s="233" t="s">
        <v>2262</v>
      </c>
      <c r="D1207" s="234" t="s">
        <v>2263</v>
      </c>
      <c r="E1207" s="242">
        <v>254</v>
      </c>
      <c r="F1207" s="242">
        <v>254</v>
      </c>
      <c r="G1207" s="238">
        <v>2</v>
      </c>
      <c r="H1207" s="238">
        <v>2</v>
      </c>
      <c r="I1207" s="235">
        <f t="shared" si="121"/>
        <v>256</v>
      </c>
      <c r="J1207" s="235">
        <f t="shared" si="122"/>
        <v>256</v>
      </c>
    </row>
    <row r="1208" spans="1:10" ht="25.5">
      <c r="A1208" s="78"/>
      <c r="B1208" s="199"/>
      <c r="C1208" s="233" t="s">
        <v>1794</v>
      </c>
      <c r="D1208" s="234" t="s">
        <v>2155</v>
      </c>
      <c r="E1208" s="242">
        <v>15</v>
      </c>
      <c r="F1208" s="242">
        <v>15</v>
      </c>
      <c r="G1208" s="238">
        <v>396</v>
      </c>
      <c r="H1208" s="238">
        <v>396</v>
      </c>
      <c r="I1208" s="235">
        <f t="shared" si="121"/>
        <v>411</v>
      </c>
      <c r="J1208" s="235">
        <f t="shared" si="122"/>
        <v>411</v>
      </c>
    </row>
    <row r="1209" spans="1:10">
      <c r="A1209" s="78"/>
      <c r="B1209" s="199"/>
      <c r="C1209" s="233" t="s">
        <v>2413</v>
      </c>
      <c r="D1209" s="234" t="s">
        <v>2414</v>
      </c>
      <c r="E1209" s="242">
        <v>8</v>
      </c>
      <c r="F1209" s="242">
        <v>8</v>
      </c>
      <c r="G1209" s="242">
        <v>1</v>
      </c>
      <c r="H1209" s="242">
        <v>1</v>
      </c>
      <c r="I1209" s="235">
        <f t="shared" si="121"/>
        <v>9</v>
      </c>
      <c r="J1209" s="235">
        <f t="shared" si="122"/>
        <v>9</v>
      </c>
    </row>
    <row r="1210" spans="1:10">
      <c r="A1210" s="78"/>
      <c r="B1210" s="199"/>
      <c r="C1210" s="233" t="s">
        <v>2415</v>
      </c>
      <c r="D1210" s="234" t="s">
        <v>2416</v>
      </c>
      <c r="E1210" s="242"/>
      <c r="F1210" s="242"/>
      <c r="G1210" s="242"/>
      <c r="H1210" s="242"/>
      <c r="I1210" s="235">
        <f t="shared" si="121"/>
        <v>0</v>
      </c>
      <c r="J1210" s="235">
        <f t="shared" si="122"/>
        <v>0</v>
      </c>
    </row>
    <row r="1211" spans="1:10">
      <c r="A1211" s="78"/>
      <c r="B1211" s="199"/>
      <c r="C1211" s="233" t="s">
        <v>3183</v>
      </c>
      <c r="D1211" s="234" t="s">
        <v>3184</v>
      </c>
      <c r="E1211" s="242"/>
      <c r="F1211" s="242"/>
      <c r="G1211" s="242"/>
      <c r="H1211" s="242"/>
      <c r="I1211" s="235">
        <f t="shared" si="121"/>
        <v>0</v>
      </c>
      <c r="J1211" s="235">
        <f t="shared" si="122"/>
        <v>0</v>
      </c>
    </row>
    <row r="1212" spans="1:10" ht="38.25">
      <c r="A1212" s="78"/>
      <c r="B1212" s="199"/>
      <c r="C1212" s="233" t="s">
        <v>3185</v>
      </c>
      <c r="D1212" s="234" t="s">
        <v>3186</v>
      </c>
      <c r="E1212" s="242"/>
      <c r="F1212" s="242"/>
      <c r="G1212" s="242"/>
      <c r="H1212" s="242"/>
      <c r="I1212" s="235">
        <f t="shared" si="121"/>
        <v>0</v>
      </c>
      <c r="J1212" s="235">
        <f t="shared" si="122"/>
        <v>0</v>
      </c>
    </row>
    <row r="1213" spans="1:10" ht="25.5">
      <c r="A1213" s="78"/>
      <c r="B1213" s="199"/>
      <c r="C1213" s="233" t="s">
        <v>3187</v>
      </c>
      <c r="D1213" s="234" t="s">
        <v>3188</v>
      </c>
      <c r="E1213" s="242">
        <v>5</v>
      </c>
      <c r="F1213" s="242">
        <v>5</v>
      </c>
      <c r="G1213" s="242"/>
      <c r="H1213" s="242"/>
      <c r="I1213" s="235">
        <f t="shared" si="121"/>
        <v>5</v>
      </c>
      <c r="J1213" s="235">
        <f t="shared" si="122"/>
        <v>5</v>
      </c>
    </row>
    <row r="1214" spans="1:10" ht="25.5">
      <c r="A1214" s="78"/>
      <c r="B1214" s="199"/>
      <c r="C1214" s="233" t="s">
        <v>3189</v>
      </c>
      <c r="D1214" s="234" t="s">
        <v>3190</v>
      </c>
      <c r="E1214" s="242">
        <v>2</v>
      </c>
      <c r="F1214" s="242">
        <v>2</v>
      </c>
      <c r="G1214" s="242">
        <v>2</v>
      </c>
      <c r="H1214" s="242">
        <v>2</v>
      </c>
      <c r="I1214" s="235">
        <f t="shared" si="121"/>
        <v>4</v>
      </c>
      <c r="J1214" s="235">
        <f t="shared" si="122"/>
        <v>4</v>
      </c>
    </row>
    <row r="1215" spans="1:10" ht="38.25">
      <c r="A1215" s="78"/>
      <c r="B1215" s="199"/>
      <c r="C1215" s="233" t="s">
        <v>3191</v>
      </c>
      <c r="D1215" s="234" t="s">
        <v>3192</v>
      </c>
      <c r="E1215" s="242"/>
      <c r="F1215" s="242"/>
      <c r="G1215" s="242"/>
      <c r="H1215" s="242"/>
      <c r="I1215" s="235">
        <f t="shared" si="121"/>
        <v>0</v>
      </c>
      <c r="J1215" s="235">
        <f t="shared" si="122"/>
        <v>0</v>
      </c>
    </row>
    <row r="1216" spans="1:10" ht="51">
      <c r="A1216" s="78"/>
      <c r="B1216" s="199"/>
      <c r="C1216" s="233" t="s">
        <v>3193</v>
      </c>
      <c r="D1216" s="234" t="s">
        <v>3194</v>
      </c>
      <c r="E1216" s="242"/>
      <c r="F1216" s="242"/>
      <c r="G1216" s="242"/>
      <c r="H1216" s="242"/>
      <c r="I1216" s="235">
        <f t="shared" si="121"/>
        <v>0</v>
      </c>
      <c r="J1216" s="235">
        <f t="shared" si="122"/>
        <v>0</v>
      </c>
    </row>
    <row r="1217" spans="1:10">
      <c r="A1217" s="78"/>
      <c r="B1217" s="199"/>
      <c r="C1217" s="233" t="s">
        <v>2092</v>
      </c>
      <c r="D1217" s="234" t="s">
        <v>2093</v>
      </c>
      <c r="E1217" s="242"/>
      <c r="F1217" s="242"/>
      <c r="G1217" s="242"/>
      <c r="H1217" s="242"/>
      <c r="I1217" s="235">
        <f t="shared" si="121"/>
        <v>0</v>
      </c>
      <c r="J1217" s="235">
        <f t="shared" si="122"/>
        <v>0</v>
      </c>
    </row>
    <row r="1218" spans="1:10">
      <c r="A1218" s="78"/>
      <c r="B1218" s="199"/>
      <c r="C1218" s="233" t="s">
        <v>2264</v>
      </c>
      <c r="D1218" s="234" t="s">
        <v>2522</v>
      </c>
      <c r="E1218" s="242">
        <v>10</v>
      </c>
      <c r="F1218" s="242">
        <v>10</v>
      </c>
      <c r="G1218" s="238">
        <v>123</v>
      </c>
      <c r="H1218" s="238">
        <v>123</v>
      </c>
      <c r="I1218" s="235">
        <f t="shared" si="121"/>
        <v>133</v>
      </c>
      <c r="J1218" s="235">
        <f t="shared" si="122"/>
        <v>133</v>
      </c>
    </row>
    <row r="1219" spans="1:10" ht="25.5">
      <c r="A1219" s="78"/>
      <c r="B1219" s="199"/>
      <c r="C1219" s="233" t="s">
        <v>2049</v>
      </c>
      <c r="D1219" s="234" t="s">
        <v>3195</v>
      </c>
      <c r="E1219" s="242"/>
      <c r="F1219" s="242"/>
      <c r="G1219" s="238">
        <v>48</v>
      </c>
      <c r="H1219" s="238">
        <v>48</v>
      </c>
      <c r="I1219" s="235">
        <f t="shared" si="121"/>
        <v>48</v>
      </c>
      <c r="J1219" s="235">
        <f t="shared" si="122"/>
        <v>48</v>
      </c>
    </row>
    <row r="1220" spans="1:10" ht="25.5">
      <c r="A1220" s="78"/>
      <c r="B1220" s="199"/>
      <c r="C1220" s="233" t="s">
        <v>1795</v>
      </c>
      <c r="D1220" s="234" t="s">
        <v>1796</v>
      </c>
      <c r="E1220" s="242">
        <v>1</v>
      </c>
      <c r="F1220" s="242">
        <v>1</v>
      </c>
      <c r="G1220" s="238">
        <v>290</v>
      </c>
      <c r="H1220" s="238">
        <v>290</v>
      </c>
      <c r="I1220" s="235">
        <f t="shared" si="121"/>
        <v>291</v>
      </c>
      <c r="J1220" s="235">
        <f t="shared" si="122"/>
        <v>291</v>
      </c>
    </row>
    <row r="1221" spans="1:10">
      <c r="A1221" s="78"/>
      <c r="B1221" s="199"/>
      <c r="C1221" s="233" t="s">
        <v>3196</v>
      </c>
      <c r="D1221" s="234" t="s">
        <v>3197</v>
      </c>
      <c r="E1221" s="242">
        <v>97</v>
      </c>
      <c r="F1221" s="242">
        <v>97</v>
      </c>
      <c r="G1221" s="238">
        <v>5</v>
      </c>
      <c r="H1221" s="238">
        <v>5</v>
      </c>
      <c r="I1221" s="235">
        <f t="shared" si="121"/>
        <v>102</v>
      </c>
      <c r="J1221" s="235">
        <f t="shared" si="122"/>
        <v>102</v>
      </c>
    </row>
    <row r="1222" spans="1:10">
      <c r="A1222" s="78"/>
      <c r="B1222" s="199"/>
      <c r="C1222" s="233" t="s">
        <v>1966</v>
      </c>
      <c r="D1222" s="234" t="s">
        <v>3167</v>
      </c>
      <c r="E1222" s="242">
        <v>3</v>
      </c>
      <c r="F1222" s="242">
        <v>3</v>
      </c>
      <c r="G1222" s="238">
        <v>72</v>
      </c>
      <c r="H1222" s="238">
        <v>72</v>
      </c>
      <c r="I1222" s="235">
        <f t="shared" si="121"/>
        <v>75</v>
      </c>
      <c r="J1222" s="235">
        <f t="shared" si="122"/>
        <v>75</v>
      </c>
    </row>
    <row r="1223" spans="1:10" ht="25.5">
      <c r="A1223" s="78"/>
      <c r="B1223" s="199"/>
      <c r="C1223" s="233" t="s">
        <v>2020</v>
      </c>
      <c r="D1223" s="234" t="s">
        <v>2021</v>
      </c>
      <c r="E1223" s="242">
        <v>42</v>
      </c>
      <c r="F1223" s="242">
        <v>42</v>
      </c>
      <c r="G1223" s="238">
        <v>301</v>
      </c>
      <c r="H1223" s="238">
        <v>301</v>
      </c>
      <c r="I1223" s="235">
        <f t="shared" si="121"/>
        <v>343</v>
      </c>
      <c r="J1223" s="235">
        <f t="shared" si="122"/>
        <v>343</v>
      </c>
    </row>
    <row r="1224" spans="1:10" ht="25.5">
      <c r="A1224" s="78"/>
      <c r="B1224" s="199"/>
      <c r="C1224" s="233" t="s">
        <v>2022</v>
      </c>
      <c r="D1224" s="234" t="s">
        <v>2023</v>
      </c>
      <c r="E1224" s="242">
        <v>186</v>
      </c>
      <c r="F1224" s="242">
        <v>186</v>
      </c>
      <c r="G1224" s="238"/>
      <c r="H1224" s="238"/>
      <c r="I1224" s="235">
        <f t="shared" si="121"/>
        <v>186</v>
      </c>
      <c r="J1224" s="235">
        <f t="shared" si="122"/>
        <v>186</v>
      </c>
    </row>
    <row r="1225" spans="1:10" ht="25.5">
      <c r="A1225" s="78"/>
      <c r="B1225" s="199"/>
      <c r="C1225" s="233" t="s">
        <v>2024</v>
      </c>
      <c r="D1225" s="234" t="s">
        <v>2025</v>
      </c>
      <c r="E1225" s="242">
        <v>1</v>
      </c>
      <c r="F1225" s="242">
        <v>1</v>
      </c>
      <c r="G1225" s="238">
        <v>730</v>
      </c>
      <c r="H1225" s="238">
        <v>730</v>
      </c>
      <c r="I1225" s="235">
        <f t="shared" si="121"/>
        <v>731</v>
      </c>
      <c r="J1225" s="235">
        <f t="shared" si="122"/>
        <v>731</v>
      </c>
    </row>
    <row r="1226" spans="1:10" ht="38.25">
      <c r="A1226" s="78"/>
      <c r="B1226" s="199"/>
      <c r="C1226" s="233" t="s">
        <v>2514</v>
      </c>
      <c r="D1226" s="234" t="s">
        <v>3198</v>
      </c>
      <c r="E1226" s="242">
        <v>1</v>
      </c>
      <c r="F1226" s="242">
        <v>1</v>
      </c>
      <c r="G1226" s="242"/>
      <c r="H1226" s="242"/>
      <c r="I1226" s="235">
        <f t="shared" ref="I1226:I1257" si="123">E1226+G1226</f>
        <v>1</v>
      </c>
      <c r="J1226" s="235">
        <f t="shared" ref="J1226:J1257" si="124">F1226+H1226</f>
        <v>1</v>
      </c>
    </row>
    <row r="1227" spans="1:10" ht="38.25">
      <c r="A1227" s="78"/>
      <c r="B1227" s="199"/>
      <c r="C1227" s="233" t="s">
        <v>2425</v>
      </c>
      <c r="D1227" s="234" t="s">
        <v>2426</v>
      </c>
      <c r="E1227" s="242">
        <v>1</v>
      </c>
      <c r="F1227" s="242">
        <v>1</v>
      </c>
      <c r="G1227" s="238"/>
      <c r="H1227" s="238"/>
      <c r="I1227" s="235">
        <f t="shared" si="123"/>
        <v>1</v>
      </c>
      <c r="J1227" s="235">
        <f t="shared" si="124"/>
        <v>1</v>
      </c>
    </row>
    <row r="1228" spans="1:10" ht="38.25">
      <c r="A1228" s="78"/>
      <c r="B1228" s="199"/>
      <c r="C1228" s="233" t="s">
        <v>2029</v>
      </c>
      <c r="D1228" s="234" t="s">
        <v>2214</v>
      </c>
      <c r="E1228" s="242">
        <v>57</v>
      </c>
      <c r="F1228" s="242">
        <v>57</v>
      </c>
      <c r="G1228" s="238">
        <v>19</v>
      </c>
      <c r="H1228" s="238">
        <v>19</v>
      </c>
      <c r="I1228" s="235">
        <f t="shared" si="123"/>
        <v>76</v>
      </c>
      <c r="J1228" s="235">
        <f t="shared" si="124"/>
        <v>76</v>
      </c>
    </row>
    <row r="1229" spans="1:10" ht="25.5">
      <c r="A1229" s="78"/>
      <c r="B1229" s="199"/>
      <c r="C1229" s="233" t="s">
        <v>2277</v>
      </c>
      <c r="D1229" s="234" t="s">
        <v>2686</v>
      </c>
      <c r="E1229" s="242">
        <v>1</v>
      </c>
      <c r="F1229" s="242">
        <v>1</v>
      </c>
      <c r="G1229" s="242"/>
      <c r="H1229" s="242"/>
      <c r="I1229" s="235">
        <f t="shared" si="123"/>
        <v>1</v>
      </c>
      <c r="J1229" s="235">
        <f t="shared" si="124"/>
        <v>1</v>
      </c>
    </row>
    <row r="1230" spans="1:10" ht="38.25">
      <c r="A1230" s="78"/>
      <c r="B1230" s="199"/>
      <c r="C1230" s="233" t="s">
        <v>2031</v>
      </c>
      <c r="D1230" s="234" t="s">
        <v>2427</v>
      </c>
      <c r="E1230" s="242">
        <v>117</v>
      </c>
      <c r="F1230" s="242">
        <v>117</v>
      </c>
      <c r="G1230" s="238">
        <v>259</v>
      </c>
      <c r="H1230" s="238">
        <v>259</v>
      </c>
      <c r="I1230" s="235">
        <f t="shared" si="123"/>
        <v>376</v>
      </c>
      <c r="J1230" s="235">
        <f t="shared" si="124"/>
        <v>376</v>
      </c>
    </row>
    <row r="1231" spans="1:10" ht="25.5">
      <c r="A1231" s="78"/>
      <c r="B1231" s="199"/>
      <c r="C1231" s="233" t="s">
        <v>1797</v>
      </c>
      <c r="D1231" s="234" t="s">
        <v>1798</v>
      </c>
      <c r="E1231" s="242">
        <v>572</v>
      </c>
      <c r="F1231" s="242">
        <v>572</v>
      </c>
      <c r="G1231" s="238">
        <v>9429</v>
      </c>
      <c r="H1231" s="238">
        <v>9429</v>
      </c>
      <c r="I1231" s="235">
        <f t="shared" si="123"/>
        <v>10001</v>
      </c>
      <c r="J1231" s="235">
        <f t="shared" si="124"/>
        <v>10001</v>
      </c>
    </row>
    <row r="1232" spans="1:10" ht="25.5">
      <c r="A1232" s="78"/>
      <c r="B1232" s="199"/>
      <c r="C1232" s="253" t="s">
        <v>2066</v>
      </c>
      <c r="D1232" s="234" t="s">
        <v>2848</v>
      </c>
      <c r="E1232" s="242">
        <v>11</v>
      </c>
      <c r="F1232" s="242">
        <v>11</v>
      </c>
      <c r="G1232" s="238">
        <v>638</v>
      </c>
      <c r="H1232" s="238">
        <v>638</v>
      </c>
      <c r="I1232" s="235">
        <f t="shared" si="123"/>
        <v>649</v>
      </c>
      <c r="J1232" s="235">
        <f t="shared" si="124"/>
        <v>649</v>
      </c>
    </row>
    <row r="1233" spans="1:10" ht="25.5">
      <c r="A1233" s="78"/>
      <c r="B1233" s="199"/>
      <c r="C1233" s="233" t="s">
        <v>2033</v>
      </c>
      <c r="D1233" s="234" t="s">
        <v>2034</v>
      </c>
      <c r="E1233" s="242">
        <v>204</v>
      </c>
      <c r="F1233" s="242">
        <v>204</v>
      </c>
      <c r="G1233" s="238">
        <v>5470</v>
      </c>
      <c r="H1233" s="238">
        <v>5470</v>
      </c>
      <c r="I1233" s="235">
        <f t="shared" si="123"/>
        <v>5674</v>
      </c>
      <c r="J1233" s="235">
        <f t="shared" si="124"/>
        <v>5674</v>
      </c>
    </row>
    <row r="1234" spans="1:10" ht="25.5">
      <c r="A1234" s="78"/>
      <c r="B1234" s="199"/>
      <c r="C1234" s="233" t="s">
        <v>2035</v>
      </c>
      <c r="D1234" s="234" t="s">
        <v>2036</v>
      </c>
      <c r="E1234" s="242">
        <v>752</v>
      </c>
      <c r="F1234" s="242">
        <v>752</v>
      </c>
      <c r="G1234" s="238">
        <v>9049</v>
      </c>
      <c r="H1234" s="238">
        <v>9049</v>
      </c>
      <c r="I1234" s="235">
        <f t="shared" si="123"/>
        <v>9801</v>
      </c>
      <c r="J1234" s="235">
        <f t="shared" si="124"/>
        <v>9801</v>
      </c>
    </row>
    <row r="1235" spans="1:10" ht="38.25">
      <c r="A1235" s="78"/>
      <c r="B1235" s="199"/>
      <c r="C1235" s="233" t="s">
        <v>1799</v>
      </c>
      <c r="D1235" s="234" t="s">
        <v>1800</v>
      </c>
      <c r="E1235" s="242">
        <v>554</v>
      </c>
      <c r="F1235" s="242">
        <v>554</v>
      </c>
      <c r="G1235" s="238">
        <v>8965</v>
      </c>
      <c r="H1235" s="238">
        <v>8965</v>
      </c>
      <c r="I1235" s="235">
        <f t="shared" si="123"/>
        <v>9519</v>
      </c>
      <c r="J1235" s="235">
        <f t="shared" si="124"/>
        <v>9519</v>
      </c>
    </row>
    <row r="1236" spans="1:10" ht="25.5">
      <c r="A1236" s="78"/>
      <c r="B1236" s="199"/>
      <c r="C1236" s="233" t="s">
        <v>1801</v>
      </c>
      <c r="D1236" s="234" t="s">
        <v>2849</v>
      </c>
      <c r="E1236" s="242">
        <v>90</v>
      </c>
      <c r="F1236" s="242">
        <v>90</v>
      </c>
      <c r="G1236" s="238">
        <v>4346</v>
      </c>
      <c r="H1236" s="238">
        <v>4346</v>
      </c>
      <c r="I1236" s="235">
        <f t="shared" si="123"/>
        <v>4436</v>
      </c>
      <c r="J1236" s="235">
        <f t="shared" si="124"/>
        <v>4436</v>
      </c>
    </row>
    <row r="1237" spans="1:10" ht="25.5">
      <c r="A1237" s="78"/>
      <c r="B1237" s="199"/>
      <c r="C1237" s="233" t="s">
        <v>2071</v>
      </c>
      <c r="D1237" s="234" t="s">
        <v>3199</v>
      </c>
      <c r="E1237" s="242"/>
      <c r="F1237" s="242"/>
      <c r="G1237" s="238"/>
      <c r="H1237" s="238"/>
      <c r="I1237" s="235">
        <f t="shared" si="123"/>
        <v>0</v>
      </c>
      <c r="J1237" s="235">
        <f t="shared" si="124"/>
        <v>0</v>
      </c>
    </row>
    <row r="1238" spans="1:10" ht="25.5">
      <c r="A1238" s="78"/>
      <c r="B1238" s="199"/>
      <c r="C1238" s="233" t="s">
        <v>2073</v>
      </c>
      <c r="D1238" s="234" t="s">
        <v>2428</v>
      </c>
      <c r="E1238" s="242"/>
      <c r="F1238" s="242"/>
      <c r="G1238" s="238">
        <v>569</v>
      </c>
      <c r="H1238" s="238">
        <v>569</v>
      </c>
      <c r="I1238" s="235">
        <f t="shared" si="123"/>
        <v>569</v>
      </c>
      <c r="J1238" s="235">
        <f t="shared" si="124"/>
        <v>569</v>
      </c>
    </row>
    <row r="1239" spans="1:10" ht="25.5">
      <c r="A1239" s="78"/>
      <c r="B1239" s="199"/>
      <c r="C1239" s="233" t="s">
        <v>1803</v>
      </c>
      <c r="D1239" s="234" t="s">
        <v>3200</v>
      </c>
      <c r="E1239" s="242">
        <v>5</v>
      </c>
      <c r="F1239" s="242">
        <v>5</v>
      </c>
      <c r="G1239" s="238">
        <v>2872</v>
      </c>
      <c r="H1239" s="238">
        <v>2872</v>
      </c>
      <c r="I1239" s="235">
        <f t="shared" si="123"/>
        <v>2877</v>
      </c>
      <c r="J1239" s="235">
        <f t="shared" si="124"/>
        <v>2877</v>
      </c>
    </row>
    <row r="1240" spans="1:10">
      <c r="A1240" s="78"/>
      <c r="B1240" s="199"/>
      <c r="C1240" s="233" t="s">
        <v>3109</v>
      </c>
      <c r="D1240" s="234" t="s">
        <v>3110</v>
      </c>
      <c r="E1240" s="242"/>
      <c r="F1240" s="242"/>
      <c r="G1240" s="238"/>
      <c r="H1240" s="238"/>
      <c r="I1240" s="235">
        <f t="shared" si="123"/>
        <v>0</v>
      </c>
      <c r="J1240" s="235">
        <f t="shared" si="124"/>
        <v>0</v>
      </c>
    </row>
    <row r="1241" spans="1:10" ht="25.5">
      <c r="A1241" s="78"/>
      <c r="B1241" s="199"/>
      <c r="C1241" s="233" t="s">
        <v>3201</v>
      </c>
      <c r="D1241" s="234" t="s">
        <v>3202</v>
      </c>
      <c r="E1241" s="242"/>
      <c r="F1241" s="242"/>
      <c r="G1241" s="238">
        <v>1</v>
      </c>
      <c r="H1241" s="238">
        <v>1</v>
      </c>
      <c r="I1241" s="235">
        <f t="shared" si="123"/>
        <v>1</v>
      </c>
      <c r="J1241" s="235">
        <f t="shared" si="124"/>
        <v>1</v>
      </c>
    </row>
    <row r="1242" spans="1:10">
      <c r="A1242" s="78"/>
      <c r="B1242" s="199"/>
      <c r="C1242" s="233" t="s">
        <v>2869</v>
      </c>
      <c r="D1242" s="234" t="s">
        <v>3203</v>
      </c>
      <c r="E1242" s="242"/>
      <c r="F1242" s="242"/>
      <c r="G1242" s="238"/>
      <c r="H1242" s="238"/>
      <c r="I1242" s="235">
        <f t="shared" si="123"/>
        <v>0</v>
      </c>
      <c r="J1242" s="235">
        <f t="shared" si="124"/>
        <v>0</v>
      </c>
    </row>
    <row r="1243" spans="1:10">
      <c r="A1243" s="78"/>
      <c r="B1243" s="199"/>
      <c r="C1243" s="233" t="s">
        <v>3204</v>
      </c>
      <c r="D1243" s="234" t="s">
        <v>3205</v>
      </c>
      <c r="E1243" s="242"/>
      <c r="F1243" s="242"/>
      <c r="G1243" s="238"/>
      <c r="H1243" s="238"/>
      <c r="I1243" s="235">
        <f t="shared" si="123"/>
        <v>0</v>
      </c>
      <c r="J1243" s="235">
        <f t="shared" si="124"/>
        <v>0</v>
      </c>
    </row>
    <row r="1244" spans="1:10">
      <c r="A1244" s="78"/>
      <c r="B1244" s="199"/>
      <c r="C1244" s="233" t="s">
        <v>3206</v>
      </c>
      <c r="D1244" s="234" t="s">
        <v>3207</v>
      </c>
      <c r="E1244" s="242"/>
      <c r="F1244" s="242"/>
      <c r="G1244" s="238"/>
      <c r="H1244" s="238"/>
      <c r="I1244" s="235">
        <f t="shared" si="123"/>
        <v>0</v>
      </c>
      <c r="J1244" s="235">
        <f t="shared" si="124"/>
        <v>0</v>
      </c>
    </row>
    <row r="1245" spans="1:10" ht="38.25">
      <c r="A1245" s="78"/>
      <c r="B1245" s="199"/>
      <c r="C1245" s="233" t="s">
        <v>3208</v>
      </c>
      <c r="D1245" s="234" t="s">
        <v>3209</v>
      </c>
      <c r="E1245" s="242"/>
      <c r="F1245" s="242"/>
      <c r="G1245" s="238"/>
      <c r="H1245" s="238"/>
      <c r="I1245" s="235">
        <f t="shared" si="123"/>
        <v>0</v>
      </c>
      <c r="J1245" s="235">
        <f t="shared" si="124"/>
        <v>0</v>
      </c>
    </row>
    <row r="1246" spans="1:10" ht="25.5">
      <c r="A1246" s="78"/>
      <c r="B1246" s="199"/>
      <c r="C1246" s="233" t="s">
        <v>3210</v>
      </c>
      <c r="D1246" s="234" t="s">
        <v>3211</v>
      </c>
      <c r="E1246" s="242"/>
      <c r="F1246" s="242"/>
      <c r="G1246" s="238"/>
      <c r="H1246" s="238"/>
      <c r="I1246" s="235">
        <f t="shared" si="123"/>
        <v>0</v>
      </c>
      <c r="J1246" s="235">
        <f t="shared" si="124"/>
        <v>0</v>
      </c>
    </row>
    <row r="1247" spans="1:10">
      <c r="A1247" s="78"/>
      <c r="B1247" s="199"/>
      <c r="C1247" s="233" t="s">
        <v>3212</v>
      </c>
      <c r="D1247" s="234" t="s">
        <v>3213</v>
      </c>
      <c r="E1247" s="242"/>
      <c r="F1247" s="242"/>
      <c r="G1247" s="238">
        <v>10</v>
      </c>
      <c r="H1247" s="238">
        <v>10</v>
      </c>
      <c r="I1247" s="235">
        <f t="shared" si="123"/>
        <v>10</v>
      </c>
      <c r="J1247" s="235">
        <f t="shared" si="124"/>
        <v>10</v>
      </c>
    </row>
    <row r="1248" spans="1:10">
      <c r="A1248" s="78"/>
      <c r="B1248" s="199"/>
      <c r="C1248" s="233" t="s">
        <v>2038</v>
      </c>
      <c r="D1248" s="234" t="s">
        <v>2039</v>
      </c>
      <c r="E1248" s="242"/>
      <c r="F1248" s="242"/>
      <c r="G1248" s="238">
        <v>5053</v>
      </c>
      <c r="H1248" s="238">
        <v>5053</v>
      </c>
      <c r="I1248" s="235">
        <f t="shared" si="123"/>
        <v>5053</v>
      </c>
      <c r="J1248" s="235">
        <f t="shared" si="124"/>
        <v>5053</v>
      </c>
    </row>
    <row r="1249" spans="1:10">
      <c r="A1249" s="78"/>
      <c r="B1249" s="199"/>
      <c r="C1249" s="233" t="s">
        <v>3214</v>
      </c>
      <c r="D1249" s="234" t="s">
        <v>3215</v>
      </c>
      <c r="E1249" s="242"/>
      <c r="F1249" s="242"/>
      <c r="G1249" s="238">
        <v>1</v>
      </c>
      <c r="H1249" s="238">
        <v>1</v>
      </c>
      <c r="I1249" s="235">
        <f t="shared" si="123"/>
        <v>1</v>
      </c>
      <c r="J1249" s="235">
        <f t="shared" si="124"/>
        <v>1</v>
      </c>
    </row>
    <row r="1250" spans="1:10" ht="25.5">
      <c r="A1250" s="78"/>
      <c r="B1250" s="199"/>
      <c r="C1250" s="233" t="s">
        <v>3216</v>
      </c>
      <c r="D1250" s="234" t="s">
        <v>3217</v>
      </c>
      <c r="E1250" s="242">
        <v>14</v>
      </c>
      <c r="F1250" s="242">
        <v>14</v>
      </c>
      <c r="G1250" s="238">
        <v>3</v>
      </c>
      <c r="H1250" s="238">
        <v>3</v>
      </c>
      <c r="I1250" s="235">
        <f t="shared" si="123"/>
        <v>17</v>
      </c>
      <c r="J1250" s="235">
        <f t="shared" si="124"/>
        <v>17</v>
      </c>
    </row>
    <row r="1251" spans="1:10">
      <c r="A1251" s="78"/>
      <c r="B1251" s="199"/>
      <c r="C1251" s="233" t="s">
        <v>122</v>
      </c>
      <c r="D1251" s="234" t="s">
        <v>3218</v>
      </c>
      <c r="E1251" s="242"/>
      <c r="F1251" s="242"/>
      <c r="G1251" s="238"/>
      <c r="H1251" s="238"/>
      <c r="I1251" s="235">
        <f t="shared" si="123"/>
        <v>0</v>
      </c>
      <c r="J1251" s="235">
        <f t="shared" si="124"/>
        <v>0</v>
      </c>
    </row>
    <row r="1252" spans="1:10">
      <c r="A1252" s="78"/>
      <c r="B1252" s="199"/>
      <c r="C1252" s="233" t="s">
        <v>2456</v>
      </c>
      <c r="D1252" s="234" t="s">
        <v>2457</v>
      </c>
      <c r="E1252" s="242"/>
      <c r="F1252" s="242"/>
      <c r="G1252" s="238">
        <v>6</v>
      </c>
      <c r="H1252" s="238">
        <v>6</v>
      </c>
      <c r="I1252" s="235">
        <f t="shared" si="123"/>
        <v>6</v>
      </c>
      <c r="J1252" s="235">
        <f t="shared" si="124"/>
        <v>6</v>
      </c>
    </row>
    <row r="1253" spans="1:10">
      <c r="A1253" s="78"/>
      <c r="B1253" s="199"/>
      <c r="C1253" s="233" t="s">
        <v>3219</v>
      </c>
      <c r="D1253" s="234" t="s">
        <v>3220</v>
      </c>
      <c r="E1253" s="242">
        <v>1</v>
      </c>
      <c r="F1253" s="242">
        <v>1</v>
      </c>
      <c r="G1253" s="238"/>
      <c r="H1253" s="238"/>
      <c r="I1253" s="235">
        <f t="shared" si="123"/>
        <v>1</v>
      </c>
      <c r="J1253" s="235">
        <f t="shared" si="124"/>
        <v>1</v>
      </c>
    </row>
    <row r="1254" spans="1:10" ht="25.5">
      <c r="A1254" s="78"/>
      <c r="B1254" s="199"/>
      <c r="C1254" s="233" t="s">
        <v>2828</v>
      </c>
      <c r="D1254" s="234" t="s">
        <v>3221</v>
      </c>
      <c r="E1254" s="242"/>
      <c r="F1254" s="242"/>
      <c r="G1254" s="238">
        <v>1</v>
      </c>
      <c r="H1254" s="238">
        <v>1</v>
      </c>
      <c r="I1254" s="235">
        <f t="shared" si="123"/>
        <v>1</v>
      </c>
      <c r="J1254" s="235">
        <f t="shared" si="124"/>
        <v>1</v>
      </c>
    </row>
    <row r="1255" spans="1:10" ht="25.5">
      <c r="A1255" s="78"/>
      <c r="B1255" s="199"/>
      <c r="C1255" s="233" t="s">
        <v>1806</v>
      </c>
      <c r="D1255" s="234" t="s">
        <v>3222</v>
      </c>
      <c r="E1255" s="242">
        <v>15</v>
      </c>
      <c r="F1255" s="242">
        <v>15</v>
      </c>
      <c r="G1255" s="238"/>
      <c r="H1255" s="238"/>
      <c r="I1255" s="235">
        <f t="shared" si="123"/>
        <v>15</v>
      </c>
      <c r="J1255" s="235">
        <f t="shared" si="124"/>
        <v>15</v>
      </c>
    </row>
    <row r="1256" spans="1:10" ht="25.5">
      <c r="A1256" s="78"/>
      <c r="B1256" s="199"/>
      <c r="C1256" s="253" t="s">
        <v>2232</v>
      </c>
      <c r="D1256" s="264" t="s">
        <v>3223</v>
      </c>
      <c r="E1256" s="242">
        <v>2</v>
      </c>
      <c r="F1256" s="242">
        <v>2</v>
      </c>
      <c r="G1256" s="238">
        <v>11</v>
      </c>
      <c r="H1256" s="238">
        <v>11</v>
      </c>
      <c r="I1256" s="235">
        <f t="shared" si="123"/>
        <v>13</v>
      </c>
      <c r="J1256" s="235">
        <f t="shared" si="124"/>
        <v>13</v>
      </c>
    </row>
    <row r="1257" spans="1:10">
      <c r="A1257" s="78"/>
      <c r="B1257" s="199"/>
      <c r="C1257" s="233" t="s">
        <v>2078</v>
      </c>
      <c r="D1257" s="234" t="s">
        <v>3224</v>
      </c>
      <c r="E1257" s="242">
        <v>1</v>
      </c>
      <c r="F1257" s="242">
        <v>1</v>
      </c>
      <c r="G1257" s="238">
        <v>4</v>
      </c>
      <c r="H1257" s="238">
        <v>4</v>
      </c>
      <c r="I1257" s="235">
        <f t="shared" si="123"/>
        <v>5</v>
      </c>
      <c r="J1257" s="235">
        <f t="shared" si="124"/>
        <v>5</v>
      </c>
    </row>
    <row r="1258" spans="1:10">
      <c r="A1258" s="78"/>
      <c r="B1258" s="199"/>
      <c r="C1258" s="233" t="s">
        <v>2040</v>
      </c>
      <c r="D1258" s="234" t="s">
        <v>2041</v>
      </c>
      <c r="E1258" s="238"/>
      <c r="F1258" s="238"/>
      <c r="G1258" s="238">
        <v>1429</v>
      </c>
      <c r="H1258" s="238">
        <v>1429</v>
      </c>
      <c r="I1258" s="235">
        <f t="shared" ref="I1258:I1289" si="125">E1258+G1258</f>
        <v>1429</v>
      </c>
      <c r="J1258" s="235">
        <f t="shared" ref="J1258:J1289" si="126">F1258+H1258</f>
        <v>1429</v>
      </c>
    </row>
    <row r="1259" spans="1:10" ht="25.5">
      <c r="A1259" s="78"/>
      <c r="B1259" s="199"/>
      <c r="C1259" s="233" t="s">
        <v>2448</v>
      </c>
      <c r="D1259" s="234" t="s">
        <v>2692</v>
      </c>
      <c r="E1259" s="242"/>
      <c r="F1259" s="242"/>
      <c r="G1259" s="238"/>
      <c r="H1259" s="238"/>
      <c r="I1259" s="235">
        <f t="shared" si="125"/>
        <v>0</v>
      </c>
      <c r="J1259" s="235">
        <f t="shared" si="126"/>
        <v>0</v>
      </c>
    </row>
    <row r="1260" spans="1:10" ht="63.75">
      <c r="A1260" s="78"/>
      <c r="B1260" s="199"/>
      <c r="C1260" s="233" t="s">
        <v>3225</v>
      </c>
      <c r="D1260" s="234" t="s">
        <v>3226</v>
      </c>
      <c r="E1260" s="242"/>
      <c r="F1260" s="242"/>
      <c r="G1260" s="238"/>
      <c r="H1260" s="238"/>
      <c r="I1260" s="235">
        <f t="shared" si="125"/>
        <v>0</v>
      </c>
      <c r="J1260" s="235">
        <f t="shared" si="126"/>
        <v>0</v>
      </c>
    </row>
    <row r="1261" spans="1:10" ht="25.5">
      <c r="A1261" s="78"/>
      <c r="B1261" s="199"/>
      <c r="C1261" s="233" t="s">
        <v>2176</v>
      </c>
      <c r="D1261" s="234" t="s">
        <v>3227</v>
      </c>
      <c r="E1261" s="242"/>
      <c r="F1261" s="242"/>
      <c r="G1261" s="238">
        <v>7</v>
      </c>
      <c r="H1261" s="238">
        <v>7</v>
      </c>
      <c r="I1261" s="235">
        <f t="shared" si="125"/>
        <v>7</v>
      </c>
      <c r="J1261" s="235">
        <f t="shared" si="126"/>
        <v>7</v>
      </c>
    </row>
    <row r="1262" spans="1:10">
      <c r="A1262" s="78"/>
      <c r="B1262" s="199"/>
      <c r="C1262" s="233" t="s">
        <v>2086</v>
      </c>
      <c r="D1262" s="234" t="s">
        <v>2087</v>
      </c>
      <c r="E1262" s="242"/>
      <c r="F1262" s="242"/>
      <c r="G1262" s="238"/>
      <c r="H1262" s="238"/>
      <c r="I1262" s="235">
        <f t="shared" si="125"/>
        <v>0</v>
      </c>
      <c r="J1262" s="235">
        <f t="shared" si="126"/>
        <v>0</v>
      </c>
    </row>
    <row r="1263" spans="1:10" ht="25.5">
      <c r="A1263" s="78"/>
      <c r="B1263" s="199"/>
      <c r="C1263" s="233" t="s">
        <v>1807</v>
      </c>
      <c r="D1263" s="234" t="s">
        <v>3228</v>
      </c>
      <c r="E1263" s="242"/>
      <c r="F1263" s="242"/>
      <c r="G1263" s="238">
        <v>343</v>
      </c>
      <c r="H1263" s="238">
        <v>343</v>
      </c>
      <c r="I1263" s="235">
        <f t="shared" si="125"/>
        <v>343</v>
      </c>
      <c r="J1263" s="235">
        <f t="shared" si="126"/>
        <v>343</v>
      </c>
    </row>
    <row r="1264" spans="1:10">
      <c r="A1264" s="78"/>
      <c r="B1264" s="199"/>
      <c r="C1264" s="233" t="s">
        <v>1815</v>
      </c>
      <c r="D1264" s="234" t="s">
        <v>1816</v>
      </c>
      <c r="E1264" s="242">
        <v>3</v>
      </c>
      <c r="F1264" s="242">
        <v>3</v>
      </c>
      <c r="G1264" s="238">
        <v>641</v>
      </c>
      <c r="H1264" s="238">
        <v>641</v>
      </c>
      <c r="I1264" s="235">
        <f t="shared" si="125"/>
        <v>644</v>
      </c>
      <c r="J1264" s="235">
        <f t="shared" si="126"/>
        <v>644</v>
      </c>
    </row>
    <row r="1265" spans="1:10">
      <c r="A1265" s="78"/>
      <c r="B1265" s="199"/>
      <c r="C1265" s="233" t="s">
        <v>2052</v>
      </c>
      <c r="D1265" s="234" t="s">
        <v>2053</v>
      </c>
      <c r="E1265" s="238">
        <v>2</v>
      </c>
      <c r="F1265" s="238">
        <v>2</v>
      </c>
      <c r="G1265" s="238">
        <v>57</v>
      </c>
      <c r="H1265" s="238">
        <v>57</v>
      </c>
      <c r="I1265" s="235">
        <f t="shared" si="125"/>
        <v>59</v>
      </c>
      <c r="J1265" s="235">
        <f t="shared" si="126"/>
        <v>59</v>
      </c>
    </row>
    <row r="1266" spans="1:10" ht="25.5">
      <c r="A1266" s="78"/>
      <c r="B1266" s="199"/>
      <c r="C1266" s="233" t="s">
        <v>3229</v>
      </c>
      <c r="D1266" s="234" t="s">
        <v>3230</v>
      </c>
      <c r="E1266" s="242"/>
      <c r="F1266" s="242"/>
      <c r="G1266" s="238">
        <v>10</v>
      </c>
      <c r="H1266" s="238">
        <v>10</v>
      </c>
      <c r="I1266" s="235">
        <f t="shared" si="125"/>
        <v>10</v>
      </c>
      <c r="J1266" s="235">
        <f t="shared" si="126"/>
        <v>10</v>
      </c>
    </row>
    <row r="1267" spans="1:10" ht="25.5">
      <c r="A1267" s="78"/>
      <c r="B1267" s="199"/>
      <c r="C1267" s="233" t="s">
        <v>2494</v>
      </c>
      <c r="D1267" s="234" t="s">
        <v>3231</v>
      </c>
      <c r="E1267" s="242">
        <v>1</v>
      </c>
      <c r="F1267" s="242">
        <v>1</v>
      </c>
      <c r="G1267" s="238">
        <v>26</v>
      </c>
      <c r="H1267" s="238">
        <v>26</v>
      </c>
      <c r="I1267" s="235">
        <f t="shared" si="125"/>
        <v>27</v>
      </c>
      <c r="J1267" s="235">
        <f t="shared" si="126"/>
        <v>27</v>
      </c>
    </row>
    <row r="1268" spans="1:10" ht="25.5">
      <c r="A1268" s="78"/>
      <c r="B1268" s="199"/>
      <c r="C1268" s="233" t="s">
        <v>2054</v>
      </c>
      <c r="D1268" s="234" t="s">
        <v>3232</v>
      </c>
      <c r="E1268" s="238"/>
      <c r="F1268" s="238"/>
      <c r="G1268" s="238">
        <v>105</v>
      </c>
      <c r="H1268" s="238">
        <v>105</v>
      </c>
      <c r="I1268" s="235">
        <f t="shared" si="125"/>
        <v>105</v>
      </c>
      <c r="J1268" s="235">
        <f t="shared" si="126"/>
        <v>105</v>
      </c>
    </row>
    <row r="1269" spans="1:10">
      <c r="A1269" s="78"/>
      <c r="B1269" s="199"/>
      <c r="C1269" s="233" t="s">
        <v>2184</v>
      </c>
      <c r="D1269" s="234" t="s">
        <v>2185</v>
      </c>
      <c r="E1269" s="238">
        <v>11</v>
      </c>
      <c r="F1269" s="238">
        <v>11</v>
      </c>
      <c r="G1269" s="238">
        <v>26</v>
      </c>
      <c r="H1269" s="238">
        <v>26</v>
      </c>
      <c r="I1269" s="235">
        <f t="shared" si="125"/>
        <v>37</v>
      </c>
      <c r="J1269" s="235">
        <f t="shared" si="126"/>
        <v>37</v>
      </c>
    </row>
    <row r="1270" spans="1:10" ht="25.5">
      <c r="A1270" s="78"/>
      <c r="B1270" s="199"/>
      <c r="C1270" s="233" t="s">
        <v>2240</v>
      </c>
      <c r="D1270" s="234" t="s">
        <v>3233</v>
      </c>
      <c r="E1270" s="238">
        <v>42</v>
      </c>
      <c r="F1270" s="238">
        <v>42</v>
      </c>
      <c r="G1270" s="238">
        <v>1611</v>
      </c>
      <c r="H1270" s="238">
        <v>1611</v>
      </c>
      <c r="I1270" s="235">
        <f t="shared" si="125"/>
        <v>1653</v>
      </c>
      <c r="J1270" s="235">
        <f t="shared" si="126"/>
        <v>1653</v>
      </c>
    </row>
    <row r="1271" spans="1:10" ht="25.5">
      <c r="A1271" s="78"/>
      <c r="B1271" s="199"/>
      <c r="C1271" s="233" t="s">
        <v>1822</v>
      </c>
      <c r="D1271" s="234" t="s">
        <v>3234</v>
      </c>
      <c r="E1271" s="238"/>
      <c r="F1271" s="238"/>
      <c r="G1271" s="238">
        <v>511</v>
      </c>
      <c r="H1271" s="238">
        <v>511</v>
      </c>
      <c r="I1271" s="235">
        <f t="shared" si="125"/>
        <v>511</v>
      </c>
      <c r="J1271" s="235">
        <f t="shared" si="126"/>
        <v>511</v>
      </c>
    </row>
    <row r="1272" spans="1:10">
      <c r="A1272" s="78"/>
      <c r="B1272" s="199"/>
      <c r="C1272" s="233" t="s">
        <v>2090</v>
      </c>
      <c r="D1272" s="234" t="s">
        <v>2091</v>
      </c>
      <c r="E1272" s="238"/>
      <c r="F1272" s="238"/>
      <c r="G1272" s="238"/>
      <c r="H1272" s="238"/>
      <c r="I1272" s="235">
        <f t="shared" si="125"/>
        <v>0</v>
      </c>
      <c r="J1272" s="235">
        <f t="shared" si="126"/>
        <v>0</v>
      </c>
    </row>
    <row r="1273" spans="1:10">
      <c r="A1273" s="78"/>
      <c r="B1273" s="199"/>
      <c r="C1273" s="233" t="s">
        <v>3235</v>
      </c>
      <c r="D1273" s="234" t="s">
        <v>3236</v>
      </c>
      <c r="E1273" s="238"/>
      <c r="F1273" s="238"/>
      <c r="G1273" s="238"/>
      <c r="H1273" s="238"/>
      <c r="I1273" s="235">
        <f t="shared" si="125"/>
        <v>0</v>
      </c>
      <c r="J1273" s="235">
        <f t="shared" si="126"/>
        <v>0</v>
      </c>
    </row>
    <row r="1274" spans="1:10">
      <c r="A1274" s="78"/>
      <c r="B1274" s="199"/>
      <c r="C1274" s="233" t="s">
        <v>2507</v>
      </c>
      <c r="D1274" s="234" t="s">
        <v>3237</v>
      </c>
      <c r="E1274" s="238"/>
      <c r="F1274" s="238"/>
      <c r="G1274" s="238"/>
      <c r="H1274" s="238"/>
      <c r="I1274" s="235">
        <f t="shared" si="125"/>
        <v>0</v>
      </c>
      <c r="J1274" s="235">
        <f t="shared" si="126"/>
        <v>0</v>
      </c>
    </row>
    <row r="1275" spans="1:10" ht="25.5">
      <c r="A1275" s="78"/>
      <c r="B1275" s="199"/>
      <c r="C1275" s="233" t="s">
        <v>1824</v>
      </c>
      <c r="D1275" s="234" t="s">
        <v>3238</v>
      </c>
      <c r="E1275" s="238"/>
      <c r="F1275" s="238"/>
      <c r="G1275" s="238">
        <v>166</v>
      </c>
      <c r="H1275" s="238">
        <v>166</v>
      </c>
      <c r="I1275" s="235">
        <f t="shared" si="125"/>
        <v>166</v>
      </c>
      <c r="J1275" s="235">
        <f t="shared" si="126"/>
        <v>166</v>
      </c>
    </row>
    <row r="1276" spans="1:10">
      <c r="A1276" s="78"/>
      <c r="B1276" s="199"/>
      <c r="C1276" s="233" t="s">
        <v>2472</v>
      </c>
      <c r="D1276" s="234" t="s">
        <v>2473</v>
      </c>
      <c r="E1276" s="242"/>
      <c r="F1276" s="242"/>
      <c r="G1276" s="238">
        <v>99</v>
      </c>
      <c r="H1276" s="238">
        <v>99</v>
      </c>
      <c r="I1276" s="235">
        <f t="shared" si="125"/>
        <v>99</v>
      </c>
      <c r="J1276" s="235">
        <f t="shared" si="126"/>
        <v>99</v>
      </c>
    </row>
    <row r="1277" spans="1:10" ht="25.5">
      <c r="A1277" s="78"/>
      <c r="B1277" s="199"/>
      <c r="C1277" s="233" t="s">
        <v>1805</v>
      </c>
      <c r="D1277" s="234" t="s">
        <v>3239</v>
      </c>
      <c r="E1277" s="242"/>
      <c r="F1277" s="242"/>
      <c r="G1277" s="238"/>
      <c r="H1277" s="238"/>
      <c r="I1277" s="235">
        <f t="shared" si="125"/>
        <v>0</v>
      </c>
      <c r="J1277" s="235">
        <f t="shared" si="126"/>
        <v>0</v>
      </c>
    </row>
    <row r="1278" spans="1:10" ht="25.5">
      <c r="A1278" s="78"/>
      <c r="B1278" s="199"/>
      <c r="C1278" s="233" t="s">
        <v>2068</v>
      </c>
      <c r="D1278" s="234" t="s">
        <v>3240</v>
      </c>
      <c r="E1278" s="238">
        <v>1</v>
      </c>
      <c r="F1278" s="238">
        <v>1</v>
      </c>
      <c r="G1278" s="238">
        <v>650</v>
      </c>
      <c r="H1278" s="238">
        <v>650</v>
      </c>
      <c r="I1278" s="235">
        <f t="shared" si="125"/>
        <v>651</v>
      </c>
      <c r="J1278" s="235">
        <f t="shared" si="126"/>
        <v>651</v>
      </c>
    </row>
    <row r="1279" spans="1:10" ht="25.5">
      <c r="A1279" s="78"/>
      <c r="B1279" s="199"/>
      <c r="C1279" s="233" t="s">
        <v>1818</v>
      </c>
      <c r="D1279" s="234" t="s">
        <v>2444</v>
      </c>
      <c r="E1279" s="242"/>
      <c r="F1279" s="242"/>
      <c r="G1279" s="238">
        <v>41</v>
      </c>
      <c r="H1279" s="238">
        <v>41</v>
      </c>
      <c r="I1279" s="235">
        <f t="shared" si="125"/>
        <v>41</v>
      </c>
      <c r="J1279" s="235">
        <f t="shared" si="126"/>
        <v>41</v>
      </c>
    </row>
    <row r="1280" spans="1:10" ht="25.5">
      <c r="A1280" s="78"/>
      <c r="B1280" s="199"/>
      <c r="C1280" s="233" t="s">
        <v>1802</v>
      </c>
      <c r="D1280" s="234" t="s">
        <v>2037</v>
      </c>
      <c r="E1280" s="242"/>
      <c r="F1280" s="242"/>
      <c r="G1280" s="238">
        <v>177</v>
      </c>
      <c r="H1280" s="238">
        <v>177</v>
      </c>
      <c r="I1280" s="235">
        <f t="shared" si="125"/>
        <v>177</v>
      </c>
      <c r="J1280" s="235">
        <f t="shared" si="126"/>
        <v>177</v>
      </c>
    </row>
    <row r="1281" spans="1:10">
      <c r="A1281" s="78"/>
      <c r="B1281" s="199"/>
      <c r="C1281" s="253" t="s">
        <v>2128</v>
      </c>
      <c r="D1281" s="234" t="s">
        <v>2703</v>
      </c>
      <c r="E1281" s="242"/>
      <c r="F1281" s="242"/>
      <c r="G1281" s="238">
        <v>532</v>
      </c>
      <c r="H1281" s="238">
        <v>532</v>
      </c>
      <c r="I1281" s="235">
        <f t="shared" si="125"/>
        <v>532</v>
      </c>
      <c r="J1281" s="235">
        <f t="shared" si="126"/>
        <v>532</v>
      </c>
    </row>
    <row r="1282" spans="1:10" ht="25.5">
      <c r="A1282" s="78"/>
      <c r="B1282" s="199"/>
      <c r="C1282" s="233" t="s">
        <v>1804</v>
      </c>
      <c r="D1282" s="234" t="s">
        <v>2446</v>
      </c>
      <c r="E1282" s="238">
        <v>3</v>
      </c>
      <c r="F1282" s="238">
        <v>3</v>
      </c>
      <c r="G1282" s="238">
        <v>11</v>
      </c>
      <c r="H1282" s="238">
        <v>11</v>
      </c>
      <c r="I1282" s="235">
        <f t="shared" si="125"/>
        <v>14</v>
      </c>
      <c r="J1282" s="235">
        <f t="shared" si="126"/>
        <v>14</v>
      </c>
    </row>
    <row r="1283" spans="1:10" ht="25.5">
      <c r="A1283" s="78"/>
      <c r="B1283" s="199"/>
      <c r="C1283" s="233" t="s">
        <v>3241</v>
      </c>
      <c r="D1283" s="234" t="s">
        <v>3242</v>
      </c>
      <c r="E1283" s="242"/>
      <c r="F1283" s="242"/>
      <c r="G1283" s="238"/>
      <c r="H1283" s="238"/>
      <c r="I1283" s="235">
        <f t="shared" si="125"/>
        <v>0</v>
      </c>
      <c r="J1283" s="235">
        <f t="shared" si="126"/>
        <v>0</v>
      </c>
    </row>
    <row r="1284" spans="1:10" ht="25.5">
      <c r="A1284" s="78"/>
      <c r="B1284" s="199"/>
      <c r="C1284" s="233" t="s">
        <v>2130</v>
      </c>
      <c r="D1284" s="234" t="s">
        <v>3243</v>
      </c>
      <c r="E1284" s="242">
        <v>15</v>
      </c>
      <c r="F1284" s="242">
        <v>15</v>
      </c>
      <c r="G1284" s="238">
        <v>1</v>
      </c>
      <c r="H1284" s="238">
        <v>1</v>
      </c>
      <c r="I1284" s="235">
        <f t="shared" si="125"/>
        <v>16</v>
      </c>
      <c r="J1284" s="235">
        <f t="shared" si="126"/>
        <v>16</v>
      </c>
    </row>
    <row r="1285" spans="1:10">
      <c r="A1285" s="78"/>
      <c r="B1285" s="199"/>
      <c r="C1285" s="233" t="s">
        <v>1916</v>
      </c>
      <c r="D1285" s="234" t="s">
        <v>3244</v>
      </c>
      <c r="E1285" s="242">
        <v>2</v>
      </c>
      <c r="F1285" s="242">
        <v>2</v>
      </c>
      <c r="G1285" s="238"/>
      <c r="H1285" s="238"/>
      <c r="I1285" s="235">
        <f t="shared" si="125"/>
        <v>2</v>
      </c>
      <c r="J1285" s="235">
        <f t="shared" si="126"/>
        <v>2</v>
      </c>
    </row>
    <row r="1286" spans="1:10" ht="38.25">
      <c r="A1286" s="78"/>
      <c r="B1286" s="199"/>
      <c r="C1286" s="233" t="s">
        <v>3245</v>
      </c>
      <c r="D1286" s="234" t="s">
        <v>3246</v>
      </c>
      <c r="E1286" s="242"/>
      <c r="F1286" s="242"/>
      <c r="G1286" s="238"/>
      <c r="H1286" s="238"/>
      <c r="I1286" s="235">
        <f t="shared" si="125"/>
        <v>0</v>
      </c>
      <c r="J1286" s="235">
        <f t="shared" si="126"/>
        <v>0</v>
      </c>
    </row>
    <row r="1287" spans="1:10">
      <c r="A1287" s="78"/>
      <c r="B1287" s="199"/>
      <c r="C1287" s="233" t="s">
        <v>137</v>
      </c>
      <c r="D1287" s="234" t="s">
        <v>3247</v>
      </c>
      <c r="E1287" s="242"/>
      <c r="F1287" s="242"/>
      <c r="G1287" s="238"/>
      <c r="H1287" s="238"/>
      <c r="I1287" s="235">
        <f t="shared" si="125"/>
        <v>0</v>
      </c>
      <c r="J1287" s="235">
        <f t="shared" si="126"/>
        <v>0</v>
      </c>
    </row>
    <row r="1288" spans="1:10">
      <c r="A1288" s="78"/>
      <c r="B1288" s="199"/>
      <c r="C1288" s="233" t="s">
        <v>1809</v>
      </c>
      <c r="D1288" s="234" t="s">
        <v>1810</v>
      </c>
      <c r="E1288" s="242"/>
      <c r="F1288" s="242"/>
      <c r="G1288" s="238">
        <v>1</v>
      </c>
      <c r="H1288" s="238">
        <v>1</v>
      </c>
      <c r="I1288" s="235">
        <f t="shared" si="125"/>
        <v>1</v>
      </c>
      <c r="J1288" s="235">
        <f t="shared" si="126"/>
        <v>1</v>
      </c>
    </row>
    <row r="1289" spans="1:10" ht="38.25">
      <c r="A1289" s="78"/>
      <c r="B1289" s="199"/>
      <c r="C1289" s="233" t="s">
        <v>2260</v>
      </c>
      <c r="D1289" s="234" t="s">
        <v>3248</v>
      </c>
      <c r="E1289" s="242"/>
      <c r="F1289" s="242"/>
      <c r="G1289" s="238"/>
      <c r="H1289" s="238"/>
      <c r="I1289" s="235">
        <f t="shared" si="125"/>
        <v>0</v>
      </c>
      <c r="J1289" s="235">
        <f t="shared" si="126"/>
        <v>0</v>
      </c>
    </row>
    <row r="1290" spans="1:10">
      <c r="A1290" s="78"/>
      <c r="B1290" s="199"/>
      <c r="C1290" s="233" t="s">
        <v>2968</v>
      </c>
      <c r="D1290" s="234" t="s">
        <v>2969</v>
      </c>
      <c r="E1290" s="242">
        <v>3</v>
      </c>
      <c r="F1290" s="242">
        <v>3</v>
      </c>
      <c r="G1290" s="238"/>
      <c r="H1290" s="238"/>
      <c r="I1290" s="235">
        <f t="shared" ref="I1290:I1321" si="127">E1290+G1290</f>
        <v>3</v>
      </c>
      <c r="J1290" s="235">
        <f t="shared" ref="J1290:J1321" si="128">F1290+H1290</f>
        <v>3</v>
      </c>
    </row>
    <row r="1291" spans="1:10">
      <c r="A1291" s="78"/>
      <c r="B1291" s="199"/>
      <c r="C1291" s="233" t="s">
        <v>3249</v>
      </c>
      <c r="D1291" s="234" t="s">
        <v>3250</v>
      </c>
      <c r="E1291" s="242"/>
      <c r="F1291" s="242"/>
      <c r="G1291" s="238"/>
      <c r="H1291" s="238"/>
      <c r="I1291" s="235">
        <f t="shared" si="127"/>
        <v>0</v>
      </c>
      <c r="J1291" s="235">
        <f t="shared" si="128"/>
        <v>0</v>
      </c>
    </row>
    <row r="1292" spans="1:10">
      <c r="A1292" s="78"/>
      <c r="B1292" s="199"/>
      <c r="C1292" s="233" t="s">
        <v>2134</v>
      </c>
      <c r="D1292" s="234" t="s">
        <v>2490</v>
      </c>
      <c r="E1292" s="242"/>
      <c r="F1292" s="242"/>
      <c r="G1292" s="238"/>
      <c r="H1292" s="238"/>
      <c r="I1292" s="235">
        <f t="shared" si="127"/>
        <v>0</v>
      </c>
      <c r="J1292" s="235">
        <f t="shared" si="128"/>
        <v>0</v>
      </c>
    </row>
    <row r="1293" spans="1:10" ht="25.5">
      <c r="A1293" s="78"/>
      <c r="B1293" s="199"/>
      <c r="C1293" s="233" t="s">
        <v>2120</v>
      </c>
      <c r="D1293" s="234" t="s">
        <v>2121</v>
      </c>
      <c r="E1293" s="242"/>
      <c r="F1293" s="242"/>
      <c r="G1293" s="238">
        <v>5</v>
      </c>
      <c r="H1293" s="238">
        <v>5</v>
      </c>
      <c r="I1293" s="235">
        <f t="shared" si="127"/>
        <v>5</v>
      </c>
      <c r="J1293" s="235">
        <f t="shared" si="128"/>
        <v>5</v>
      </c>
    </row>
    <row r="1294" spans="1:10" ht="25.5">
      <c r="A1294" s="78"/>
      <c r="B1294" s="199"/>
      <c r="C1294" s="233" t="s">
        <v>2422</v>
      </c>
      <c r="D1294" s="234" t="s">
        <v>3251</v>
      </c>
      <c r="E1294" s="242"/>
      <c r="F1294" s="242"/>
      <c r="G1294" s="238">
        <v>35</v>
      </c>
      <c r="H1294" s="238">
        <v>35</v>
      </c>
      <c r="I1294" s="235">
        <f t="shared" si="127"/>
        <v>35</v>
      </c>
      <c r="J1294" s="235">
        <f t="shared" si="128"/>
        <v>35</v>
      </c>
    </row>
    <row r="1295" spans="1:10" ht="51">
      <c r="A1295" s="78"/>
      <c r="B1295" s="199"/>
      <c r="C1295" s="233" t="s">
        <v>3252</v>
      </c>
      <c r="D1295" s="234" t="s">
        <v>3253</v>
      </c>
      <c r="E1295" s="242"/>
      <c r="F1295" s="242"/>
      <c r="G1295" s="238"/>
      <c r="H1295" s="238"/>
      <c r="I1295" s="235">
        <f t="shared" si="127"/>
        <v>0</v>
      </c>
      <c r="J1295" s="235">
        <f t="shared" si="128"/>
        <v>0</v>
      </c>
    </row>
    <row r="1296" spans="1:10">
      <c r="A1296" s="78"/>
      <c r="B1296" s="199"/>
      <c r="C1296" s="233" t="s">
        <v>2146</v>
      </c>
      <c r="D1296" s="234" t="s">
        <v>3254</v>
      </c>
      <c r="E1296" s="242"/>
      <c r="F1296" s="242"/>
      <c r="G1296" s="238"/>
      <c r="H1296" s="238"/>
      <c r="I1296" s="235">
        <f t="shared" si="127"/>
        <v>0</v>
      </c>
      <c r="J1296" s="235">
        <f t="shared" si="128"/>
        <v>0</v>
      </c>
    </row>
    <row r="1297" spans="1:10" ht="25.5">
      <c r="A1297" s="78"/>
      <c r="B1297" s="199"/>
      <c r="C1297" s="234" t="s">
        <v>2560</v>
      </c>
      <c r="D1297" s="234" t="s">
        <v>3255</v>
      </c>
      <c r="E1297" s="242"/>
      <c r="F1297" s="242"/>
      <c r="G1297" s="238">
        <v>1</v>
      </c>
      <c r="H1297" s="238">
        <v>1</v>
      </c>
      <c r="I1297" s="235">
        <f t="shared" si="127"/>
        <v>1</v>
      </c>
      <c r="J1297" s="235">
        <f t="shared" si="128"/>
        <v>1</v>
      </c>
    </row>
    <row r="1298" spans="1:10" ht="25.5">
      <c r="A1298" s="78"/>
      <c r="B1298" s="199"/>
      <c r="C1298" s="234" t="s">
        <v>2068</v>
      </c>
      <c r="D1298" s="234" t="s">
        <v>2069</v>
      </c>
      <c r="E1298" s="242"/>
      <c r="F1298" s="242"/>
      <c r="G1298" s="238"/>
      <c r="H1298" s="238"/>
      <c r="I1298" s="235">
        <f t="shared" si="127"/>
        <v>0</v>
      </c>
      <c r="J1298" s="235">
        <f t="shared" si="128"/>
        <v>0</v>
      </c>
    </row>
    <row r="1299" spans="1:10" ht="25.5">
      <c r="A1299" s="78"/>
      <c r="B1299" s="199"/>
      <c r="C1299" s="233" t="s">
        <v>2877</v>
      </c>
      <c r="D1299" s="234" t="s">
        <v>2878</v>
      </c>
      <c r="E1299" s="242">
        <v>94</v>
      </c>
      <c r="F1299" s="242">
        <v>94</v>
      </c>
      <c r="G1299" s="238">
        <v>9</v>
      </c>
      <c r="H1299" s="238">
        <v>9</v>
      </c>
      <c r="I1299" s="235">
        <f t="shared" si="127"/>
        <v>103</v>
      </c>
      <c r="J1299" s="235">
        <f t="shared" si="128"/>
        <v>103</v>
      </c>
    </row>
    <row r="1300" spans="1:10" ht="25.5">
      <c r="A1300" s="78"/>
      <c r="B1300" s="199"/>
      <c r="C1300" s="233" t="s">
        <v>1974</v>
      </c>
      <c r="D1300" s="234" t="s">
        <v>2936</v>
      </c>
      <c r="E1300" s="242">
        <v>8</v>
      </c>
      <c r="F1300" s="242">
        <v>8</v>
      </c>
      <c r="G1300" s="238">
        <v>1</v>
      </c>
      <c r="H1300" s="238">
        <v>1</v>
      </c>
      <c r="I1300" s="235">
        <f t="shared" si="127"/>
        <v>9</v>
      </c>
      <c r="J1300" s="235">
        <f t="shared" si="128"/>
        <v>9</v>
      </c>
    </row>
    <row r="1301" spans="1:10">
      <c r="A1301" s="78"/>
      <c r="B1301" s="199"/>
      <c r="C1301" s="233" t="s">
        <v>2104</v>
      </c>
      <c r="D1301" s="234" t="s">
        <v>2105</v>
      </c>
      <c r="E1301" s="242">
        <v>12</v>
      </c>
      <c r="F1301" s="242">
        <v>12</v>
      </c>
      <c r="G1301" s="238">
        <v>1</v>
      </c>
      <c r="H1301" s="238">
        <v>1</v>
      </c>
      <c r="I1301" s="235">
        <f t="shared" si="127"/>
        <v>13</v>
      </c>
      <c r="J1301" s="235">
        <f t="shared" si="128"/>
        <v>13</v>
      </c>
    </row>
    <row r="1302" spans="1:10">
      <c r="A1302" s="78"/>
      <c r="B1302" s="199"/>
      <c r="C1302" s="233" t="s">
        <v>3256</v>
      </c>
      <c r="D1302" s="234" t="s">
        <v>3257</v>
      </c>
      <c r="E1302" s="242"/>
      <c r="F1302" s="242"/>
      <c r="G1302" s="238"/>
      <c r="H1302" s="238"/>
      <c r="I1302" s="235">
        <f t="shared" si="127"/>
        <v>0</v>
      </c>
      <c r="J1302" s="235">
        <f t="shared" si="128"/>
        <v>0</v>
      </c>
    </row>
    <row r="1303" spans="1:10" ht="38.25">
      <c r="A1303" s="78"/>
      <c r="B1303" s="199"/>
      <c r="C1303" s="233" t="s">
        <v>1960</v>
      </c>
      <c r="D1303" s="234" t="s">
        <v>3258</v>
      </c>
      <c r="E1303" s="242"/>
      <c r="F1303" s="242"/>
      <c r="G1303" s="238"/>
      <c r="H1303" s="238"/>
      <c r="I1303" s="235">
        <f t="shared" si="127"/>
        <v>0</v>
      </c>
      <c r="J1303" s="235">
        <f t="shared" si="128"/>
        <v>0</v>
      </c>
    </row>
    <row r="1304" spans="1:10" ht="38.25">
      <c r="A1304" s="78"/>
      <c r="B1304" s="199"/>
      <c r="C1304" s="233" t="s">
        <v>3259</v>
      </c>
      <c r="D1304" s="234" t="s">
        <v>3260</v>
      </c>
      <c r="E1304" s="242"/>
      <c r="F1304" s="242"/>
      <c r="G1304" s="238"/>
      <c r="H1304" s="238"/>
      <c r="I1304" s="235">
        <f t="shared" si="127"/>
        <v>0</v>
      </c>
      <c r="J1304" s="235">
        <f t="shared" si="128"/>
        <v>0</v>
      </c>
    </row>
    <row r="1305" spans="1:10" ht="25.5">
      <c r="A1305" s="78"/>
      <c r="B1305" s="199"/>
      <c r="C1305" s="233" t="s">
        <v>3261</v>
      </c>
      <c r="D1305" s="234" t="s">
        <v>3262</v>
      </c>
      <c r="E1305" s="242">
        <v>1</v>
      </c>
      <c r="F1305" s="242">
        <v>1</v>
      </c>
      <c r="G1305" s="238"/>
      <c r="H1305" s="238"/>
      <c r="I1305" s="235">
        <f t="shared" si="127"/>
        <v>1</v>
      </c>
      <c r="J1305" s="235">
        <f t="shared" si="128"/>
        <v>1</v>
      </c>
    </row>
    <row r="1306" spans="1:10">
      <c r="A1306" s="78"/>
      <c r="B1306" s="199"/>
      <c r="C1306" s="233" t="s">
        <v>2873</v>
      </c>
      <c r="D1306" s="234" t="s">
        <v>2874</v>
      </c>
      <c r="E1306" s="242"/>
      <c r="F1306" s="242"/>
      <c r="G1306" s="238"/>
      <c r="H1306" s="238"/>
      <c r="I1306" s="235">
        <f t="shared" si="127"/>
        <v>0</v>
      </c>
      <c r="J1306" s="235">
        <f t="shared" si="128"/>
        <v>0</v>
      </c>
    </row>
    <row r="1307" spans="1:10" ht="25.5">
      <c r="A1307" s="78"/>
      <c r="B1307" s="199"/>
      <c r="C1307" s="233" t="s">
        <v>3263</v>
      </c>
      <c r="D1307" s="234" t="s">
        <v>3264</v>
      </c>
      <c r="E1307" s="242"/>
      <c r="F1307" s="242"/>
      <c r="G1307" s="238"/>
      <c r="H1307" s="238"/>
      <c r="I1307" s="235">
        <f t="shared" si="127"/>
        <v>0</v>
      </c>
      <c r="J1307" s="235">
        <f t="shared" si="128"/>
        <v>0</v>
      </c>
    </row>
    <row r="1308" spans="1:10">
      <c r="A1308" s="78"/>
      <c r="B1308" s="199"/>
      <c r="C1308" s="233" t="s">
        <v>2932</v>
      </c>
      <c r="D1308" s="234" t="s">
        <v>2933</v>
      </c>
      <c r="E1308" s="242">
        <v>8</v>
      </c>
      <c r="F1308" s="242">
        <v>8</v>
      </c>
      <c r="G1308" s="238">
        <v>1</v>
      </c>
      <c r="H1308" s="238">
        <v>1</v>
      </c>
      <c r="I1308" s="235">
        <f t="shared" si="127"/>
        <v>9</v>
      </c>
      <c r="J1308" s="235">
        <f t="shared" si="128"/>
        <v>9</v>
      </c>
    </row>
    <row r="1309" spans="1:10" ht="25.5">
      <c r="A1309" s="78"/>
      <c r="B1309" s="199"/>
      <c r="C1309" s="233" t="s">
        <v>3265</v>
      </c>
      <c r="D1309" s="234" t="s">
        <v>3266</v>
      </c>
      <c r="E1309" s="242"/>
      <c r="F1309" s="242"/>
      <c r="G1309" s="238"/>
      <c r="H1309" s="238"/>
      <c r="I1309" s="235">
        <f t="shared" si="127"/>
        <v>0</v>
      </c>
      <c r="J1309" s="235">
        <f t="shared" si="128"/>
        <v>0</v>
      </c>
    </row>
    <row r="1310" spans="1:10" ht="25.5">
      <c r="A1310" s="78"/>
      <c r="B1310" s="199"/>
      <c r="C1310" s="233" t="s">
        <v>2139</v>
      </c>
      <c r="D1310" s="234" t="s">
        <v>2943</v>
      </c>
      <c r="E1310" s="242">
        <v>5</v>
      </c>
      <c r="F1310" s="242">
        <v>5</v>
      </c>
      <c r="G1310" s="238"/>
      <c r="H1310" s="238"/>
      <c r="I1310" s="235">
        <f t="shared" si="127"/>
        <v>5</v>
      </c>
      <c r="J1310" s="235">
        <f t="shared" si="128"/>
        <v>5</v>
      </c>
    </row>
    <row r="1311" spans="1:10">
      <c r="A1311" s="78"/>
      <c r="B1311" s="199"/>
      <c r="C1311" s="233" t="s">
        <v>2102</v>
      </c>
      <c r="D1311" s="234" t="s">
        <v>2103</v>
      </c>
      <c r="E1311" s="242">
        <v>11</v>
      </c>
      <c r="F1311" s="242">
        <v>11</v>
      </c>
      <c r="G1311" s="238">
        <v>1</v>
      </c>
      <c r="H1311" s="238">
        <v>1</v>
      </c>
      <c r="I1311" s="235">
        <f t="shared" si="127"/>
        <v>12</v>
      </c>
      <c r="J1311" s="235">
        <f t="shared" si="128"/>
        <v>12</v>
      </c>
    </row>
    <row r="1312" spans="1:10">
      <c r="A1312" s="78"/>
      <c r="B1312" s="199"/>
      <c r="C1312" s="233" t="s">
        <v>3267</v>
      </c>
      <c r="D1312" s="234" t="s">
        <v>3268</v>
      </c>
      <c r="E1312" s="242"/>
      <c r="F1312" s="242"/>
      <c r="G1312" s="238">
        <v>1</v>
      </c>
      <c r="H1312" s="238">
        <v>1</v>
      </c>
      <c r="I1312" s="235">
        <f t="shared" si="127"/>
        <v>1</v>
      </c>
      <c r="J1312" s="235">
        <f t="shared" si="128"/>
        <v>1</v>
      </c>
    </row>
    <row r="1313" spans="1:10">
      <c r="A1313" s="78"/>
      <c r="B1313" s="199"/>
      <c r="C1313" s="233" t="s">
        <v>2286</v>
      </c>
      <c r="D1313" s="234" t="s">
        <v>2287</v>
      </c>
      <c r="E1313" s="242">
        <v>1</v>
      </c>
      <c r="F1313" s="242">
        <v>1</v>
      </c>
      <c r="G1313" s="238">
        <v>27</v>
      </c>
      <c r="H1313" s="238">
        <v>27</v>
      </c>
      <c r="I1313" s="235">
        <f t="shared" si="127"/>
        <v>28</v>
      </c>
      <c r="J1313" s="235">
        <f t="shared" si="128"/>
        <v>28</v>
      </c>
    </row>
    <row r="1314" spans="1:10" ht="25.5">
      <c r="A1314" s="78"/>
      <c r="B1314" s="199"/>
      <c r="C1314" s="233" t="s">
        <v>3269</v>
      </c>
      <c r="D1314" s="234" t="s">
        <v>3266</v>
      </c>
      <c r="E1314" s="242">
        <v>1</v>
      </c>
      <c r="F1314" s="242">
        <v>1</v>
      </c>
      <c r="G1314" s="238"/>
      <c r="H1314" s="238"/>
      <c r="I1314" s="235">
        <f t="shared" si="127"/>
        <v>1</v>
      </c>
      <c r="J1314" s="235">
        <f t="shared" si="128"/>
        <v>1</v>
      </c>
    </row>
    <row r="1315" spans="1:10">
      <c r="A1315" s="78"/>
      <c r="B1315" s="199"/>
      <c r="C1315" s="233" t="s">
        <v>3270</v>
      </c>
      <c r="D1315" s="234" t="s">
        <v>3271</v>
      </c>
      <c r="E1315" s="242"/>
      <c r="F1315" s="242"/>
      <c r="G1315" s="238"/>
      <c r="H1315" s="238"/>
      <c r="I1315" s="235">
        <f t="shared" si="127"/>
        <v>0</v>
      </c>
      <c r="J1315" s="235">
        <f t="shared" si="128"/>
        <v>0</v>
      </c>
    </row>
    <row r="1316" spans="1:10">
      <c r="A1316" s="78"/>
      <c r="B1316" s="199"/>
      <c r="C1316" s="233" t="s">
        <v>3272</v>
      </c>
      <c r="D1316" s="234" t="s">
        <v>3273</v>
      </c>
      <c r="E1316" s="242"/>
      <c r="F1316" s="242"/>
      <c r="G1316" s="238"/>
      <c r="H1316" s="238"/>
      <c r="I1316" s="235">
        <f t="shared" si="127"/>
        <v>0</v>
      </c>
      <c r="J1316" s="235">
        <f t="shared" si="128"/>
        <v>0</v>
      </c>
    </row>
    <row r="1317" spans="1:10">
      <c r="A1317" s="78"/>
      <c r="B1317" s="199"/>
      <c r="C1317" s="233" t="s">
        <v>3274</v>
      </c>
      <c r="D1317" s="234" t="s">
        <v>3275</v>
      </c>
      <c r="E1317" s="242"/>
      <c r="F1317" s="242"/>
      <c r="G1317" s="238">
        <v>4</v>
      </c>
      <c r="H1317" s="238">
        <v>4</v>
      </c>
      <c r="I1317" s="235">
        <f t="shared" si="127"/>
        <v>4</v>
      </c>
      <c r="J1317" s="235">
        <f t="shared" si="128"/>
        <v>4</v>
      </c>
    </row>
    <row r="1318" spans="1:10">
      <c r="A1318" s="78"/>
      <c r="B1318" s="199"/>
      <c r="C1318" s="233" t="s">
        <v>2056</v>
      </c>
      <c r="D1318" s="234" t="s">
        <v>2057</v>
      </c>
      <c r="E1318" s="242">
        <v>3</v>
      </c>
      <c r="F1318" s="242">
        <v>3</v>
      </c>
      <c r="G1318" s="238">
        <v>5</v>
      </c>
      <c r="H1318" s="238">
        <v>5</v>
      </c>
      <c r="I1318" s="235">
        <f t="shared" si="127"/>
        <v>8</v>
      </c>
      <c r="J1318" s="235">
        <f t="shared" si="128"/>
        <v>8</v>
      </c>
    </row>
    <row r="1319" spans="1:10">
      <c r="A1319" s="78"/>
      <c r="B1319" s="199"/>
      <c r="C1319" s="233" t="s">
        <v>3276</v>
      </c>
      <c r="D1319" s="234" t="s">
        <v>3277</v>
      </c>
      <c r="E1319" s="242"/>
      <c r="F1319" s="242"/>
      <c r="G1319" s="238">
        <v>29</v>
      </c>
      <c r="H1319" s="238">
        <v>29</v>
      </c>
      <c r="I1319" s="235">
        <f t="shared" si="127"/>
        <v>29</v>
      </c>
      <c r="J1319" s="235">
        <f t="shared" si="128"/>
        <v>29</v>
      </c>
    </row>
    <row r="1320" spans="1:10" ht="25.5">
      <c r="A1320" s="78"/>
      <c r="B1320" s="199"/>
      <c r="C1320" s="233" t="s">
        <v>3080</v>
      </c>
      <c r="D1320" s="234" t="s">
        <v>3081</v>
      </c>
      <c r="E1320" s="242">
        <v>1</v>
      </c>
      <c r="F1320" s="242">
        <v>1</v>
      </c>
      <c r="G1320" s="238"/>
      <c r="H1320" s="238"/>
      <c r="I1320" s="235">
        <f t="shared" si="127"/>
        <v>1</v>
      </c>
      <c r="J1320" s="235">
        <f t="shared" si="128"/>
        <v>1</v>
      </c>
    </row>
    <row r="1321" spans="1:10" ht="25.5">
      <c r="A1321" s="78"/>
      <c r="B1321" s="199"/>
      <c r="C1321" s="233" t="s">
        <v>3278</v>
      </c>
      <c r="D1321" s="234" t="s">
        <v>3279</v>
      </c>
      <c r="E1321" s="242"/>
      <c r="F1321" s="242"/>
      <c r="G1321" s="238"/>
      <c r="H1321" s="238"/>
      <c r="I1321" s="235">
        <f t="shared" si="127"/>
        <v>0</v>
      </c>
      <c r="J1321" s="235">
        <f t="shared" si="128"/>
        <v>0</v>
      </c>
    </row>
    <row r="1322" spans="1:10" ht="25.5">
      <c r="A1322" s="78"/>
      <c r="B1322" s="199"/>
      <c r="C1322" s="233" t="s">
        <v>3280</v>
      </c>
      <c r="D1322" s="234" t="s">
        <v>3281</v>
      </c>
      <c r="E1322" s="242">
        <v>3</v>
      </c>
      <c r="F1322" s="242">
        <v>3</v>
      </c>
      <c r="G1322" s="238"/>
      <c r="H1322" s="238"/>
      <c r="I1322" s="235">
        <f t="shared" ref="I1322:I1353" si="129">E1322+G1322</f>
        <v>3</v>
      </c>
      <c r="J1322" s="235">
        <f t="shared" ref="J1322:J1353" si="130">F1322+H1322</f>
        <v>3</v>
      </c>
    </row>
    <row r="1323" spans="1:10">
      <c r="A1323" s="78"/>
      <c r="B1323" s="199"/>
      <c r="C1323" s="233" t="s">
        <v>2970</v>
      </c>
      <c r="D1323" s="234" t="s">
        <v>2971</v>
      </c>
      <c r="E1323" s="242">
        <v>21</v>
      </c>
      <c r="F1323" s="242">
        <v>21</v>
      </c>
      <c r="G1323" s="238"/>
      <c r="H1323" s="238"/>
      <c r="I1323" s="235">
        <f t="shared" si="129"/>
        <v>21</v>
      </c>
      <c r="J1323" s="235">
        <f t="shared" si="130"/>
        <v>21</v>
      </c>
    </row>
    <row r="1324" spans="1:10" ht="25.5">
      <c r="A1324" s="78"/>
      <c r="B1324" s="199"/>
      <c r="C1324" s="233" t="s">
        <v>3189</v>
      </c>
      <c r="D1324" s="234" t="s">
        <v>3282</v>
      </c>
      <c r="E1324" s="242"/>
      <c r="F1324" s="242"/>
      <c r="G1324" s="238"/>
      <c r="H1324" s="238"/>
      <c r="I1324" s="235">
        <f t="shared" si="129"/>
        <v>0</v>
      </c>
      <c r="J1324" s="235">
        <f t="shared" si="130"/>
        <v>0</v>
      </c>
    </row>
    <row r="1325" spans="1:10" ht="38.25">
      <c r="A1325" s="78"/>
      <c r="B1325" s="199"/>
      <c r="C1325" s="233" t="s">
        <v>3283</v>
      </c>
      <c r="D1325" s="234" t="s">
        <v>3284</v>
      </c>
      <c r="E1325" s="242"/>
      <c r="F1325" s="242"/>
      <c r="G1325" s="238"/>
      <c r="H1325" s="238"/>
      <c r="I1325" s="235">
        <f t="shared" si="129"/>
        <v>0</v>
      </c>
      <c r="J1325" s="235">
        <f t="shared" si="130"/>
        <v>0</v>
      </c>
    </row>
    <row r="1326" spans="1:10" ht="25.5">
      <c r="A1326" s="78"/>
      <c r="B1326" s="199"/>
      <c r="C1326" s="233" t="s">
        <v>3285</v>
      </c>
      <c r="D1326" s="234" t="s">
        <v>3286</v>
      </c>
      <c r="E1326" s="242"/>
      <c r="F1326" s="242"/>
      <c r="G1326" s="238"/>
      <c r="H1326" s="238"/>
      <c r="I1326" s="235">
        <f t="shared" si="129"/>
        <v>0</v>
      </c>
      <c r="J1326" s="235">
        <f t="shared" si="130"/>
        <v>0</v>
      </c>
    </row>
    <row r="1327" spans="1:10" ht="25.5">
      <c r="A1327" s="78"/>
      <c r="B1327" s="199"/>
      <c r="C1327" s="233" t="s">
        <v>2877</v>
      </c>
      <c r="D1327" s="234" t="s">
        <v>3287</v>
      </c>
      <c r="E1327" s="242"/>
      <c r="F1327" s="242"/>
      <c r="G1327" s="238"/>
      <c r="H1327" s="238"/>
      <c r="I1327" s="235">
        <f t="shared" si="129"/>
        <v>0</v>
      </c>
      <c r="J1327" s="235">
        <f t="shared" si="130"/>
        <v>0</v>
      </c>
    </row>
    <row r="1328" spans="1:10" ht="25.5">
      <c r="A1328" s="78"/>
      <c r="B1328" s="199"/>
      <c r="C1328" s="233" t="s">
        <v>3280</v>
      </c>
      <c r="D1328" s="234" t="s">
        <v>3288</v>
      </c>
      <c r="E1328" s="242"/>
      <c r="F1328" s="242"/>
      <c r="G1328" s="238"/>
      <c r="H1328" s="238"/>
      <c r="I1328" s="235">
        <f t="shared" si="129"/>
        <v>0</v>
      </c>
      <c r="J1328" s="235">
        <f t="shared" si="130"/>
        <v>0</v>
      </c>
    </row>
    <row r="1329" spans="1:10">
      <c r="A1329" s="78"/>
      <c r="B1329" s="199"/>
      <c r="C1329" s="233" t="s">
        <v>3181</v>
      </c>
      <c r="D1329" s="234" t="s">
        <v>3289</v>
      </c>
      <c r="E1329" s="242"/>
      <c r="F1329" s="242"/>
      <c r="G1329" s="238"/>
      <c r="H1329" s="238"/>
      <c r="I1329" s="235">
        <f t="shared" si="129"/>
        <v>0</v>
      </c>
      <c r="J1329" s="235">
        <f t="shared" si="130"/>
        <v>0</v>
      </c>
    </row>
    <row r="1330" spans="1:10" ht="25.5">
      <c r="A1330" s="78"/>
      <c r="B1330" s="199"/>
      <c r="C1330" s="233" t="s">
        <v>2941</v>
      </c>
      <c r="D1330" s="234" t="s">
        <v>3290</v>
      </c>
      <c r="E1330" s="242">
        <v>3</v>
      </c>
      <c r="F1330" s="242">
        <v>3</v>
      </c>
      <c r="G1330" s="238"/>
      <c r="H1330" s="238"/>
      <c r="I1330" s="235">
        <f t="shared" si="129"/>
        <v>3</v>
      </c>
      <c r="J1330" s="235">
        <f t="shared" si="130"/>
        <v>3</v>
      </c>
    </row>
    <row r="1331" spans="1:10">
      <c r="A1331" s="78"/>
      <c r="B1331" s="199"/>
      <c r="C1331" s="233" t="s">
        <v>2479</v>
      </c>
      <c r="D1331" s="234" t="s">
        <v>2480</v>
      </c>
      <c r="E1331" s="242"/>
      <c r="F1331" s="242"/>
      <c r="G1331" s="238"/>
      <c r="H1331" s="238"/>
      <c r="I1331" s="235">
        <f t="shared" si="129"/>
        <v>0</v>
      </c>
      <c r="J1331" s="235">
        <f t="shared" si="130"/>
        <v>0</v>
      </c>
    </row>
    <row r="1332" spans="1:10">
      <c r="A1332" s="78"/>
      <c r="B1332" s="199"/>
      <c r="C1332" s="233" t="s">
        <v>3291</v>
      </c>
      <c r="D1332" s="234" t="s">
        <v>3292</v>
      </c>
      <c r="E1332" s="242">
        <v>621</v>
      </c>
      <c r="F1332" s="242">
        <v>621</v>
      </c>
      <c r="G1332" s="238">
        <v>29</v>
      </c>
      <c r="H1332" s="238">
        <v>29</v>
      </c>
      <c r="I1332" s="235">
        <f t="shared" si="129"/>
        <v>650</v>
      </c>
      <c r="J1332" s="235">
        <f t="shared" si="130"/>
        <v>650</v>
      </c>
    </row>
    <row r="1333" spans="1:10" ht="25.5">
      <c r="A1333" s="78"/>
      <c r="B1333" s="199"/>
      <c r="C1333" s="233" t="s">
        <v>2875</v>
      </c>
      <c r="D1333" s="234" t="s">
        <v>3293</v>
      </c>
      <c r="E1333" s="242">
        <v>8</v>
      </c>
      <c r="F1333" s="242">
        <v>8</v>
      </c>
      <c r="G1333" s="238"/>
      <c r="H1333" s="238"/>
      <c r="I1333" s="235">
        <f t="shared" si="129"/>
        <v>8</v>
      </c>
      <c r="J1333" s="235">
        <f t="shared" si="130"/>
        <v>8</v>
      </c>
    </row>
    <row r="1334" spans="1:10">
      <c r="A1334" s="78"/>
      <c r="B1334" s="199"/>
      <c r="C1334" s="233" t="s">
        <v>2096</v>
      </c>
      <c r="D1334" s="234" t="s">
        <v>3294</v>
      </c>
      <c r="E1334" s="242"/>
      <c r="F1334" s="242"/>
      <c r="G1334" s="238"/>
      <c r="H1334" s="238"/>
      <c r="I1334" s="235">
        <f t="shared" si="129"/>
        <v>0</v>
      </c>
      <c r="J1334" s="235">
        <f t="shared" si="130"/>
        <v>0</v>
      </c>
    </row>
    <row r="1335" spans="1:10" ht="25.5">
      <c r="A1335" s="78"/>
      <c r="B1335" s="199"/>
      <c r="C1335" s="233" t="s">
        <v>2716</v>
      </c>
      <c r="D1335" s="234" t="s">
        <v>3295</v>
      </c>
      <c r="E1335" s="242">
        <v>9</v>
      </c>
      <c r="F1335" s="242">
        <v>9</v>
      </c>
      <c r="G1335" s="238">
        <v>1</v>
      </c>
      <c r="H1335" s="238">
        <v>1</v>
      </c>
      <c r="I1335" s="235">
        <f t="shared" si="129"/>
        <v>10</v>
      </c>
      <c r="J1335" s="235">
        <f t="shared" si="130"/>
        <v>10</v>
      </c>
    </row>
    <row r="1336" spans="1:10" ht="25.5">
      <c r="A1336" s="78"/>
      <c r="B1336" s="199"/>
      <c r="C1336" s="233" t="s">
        <v>3296</v>
      </c>
      <c r="D1336" s="234" t="s">
        <v>3297</v>
      </c>
      <c r="E1336" s="242"/>
      <c r="F1336" s="242"/>
      <c r="G1336" s="238"/>
      <c r="H1336" s="238"/>
      <c r="I1336" s="235">
        <f t="shared" si="129"/>
        <v>0</v>
      </c>
      <c r="J1336" s="235">
        <f t="shared" si="130"/>
        <v>0</v>
      </c>
    </row>
    <row r="1337" spans="1:10" ht="25.5">
      <c r="A1337" s="78"/>
      <c r="B1337" s="199"/>
      <c r="C1337" s="233" t="s">
        <v>2232</v>
      </c>
      <c r="D1337" s="234" t="s">
        <v>3298</v>
      </c>
      <c r="E1337" s="242"/>
      <c r="F1337" s="242"/>
      <c r="G1337" s="238"/>
      <c r="H1337" s="238"/>
      <c r="I1337" s="235">
        <f t="shared" si="129"/>
        <v>0</v>
      </c>
      <c r="J1337" s="235">
        <f t="shared" si="130"/>
        <v>0</v>
      </c>
    </row>
    <row r="1338" spans="1:10" ht="25.5">
      <c r="A1338" s="78"/>
      <c r="B1338" s="199"/>
      <c r="C1338" s="233" t="s">
        <v>2937</v>
      </c>
      <c r="D1338" s="234" t="s">
        <v>3299</v>
      </c>
      <c r="E1338" s="242">
        <v>5</v>
      </c>
      <c r="F1338" s="242">
        <v>5</v>
      </c>
      <c r="G1338" s="238"/>
      <c r="H1338" s="238"/>
      <c r="I1338" s="235">
        <f t="shared" si="129"/>
        <v>5</v>
      </c>
      <c r="J1338" s="235">
        <f t="shared" si="130"/>
        <v>5</v>
      </c>
    </row>
    <row r="1339" spans="1:10" ht="25.5">
      <c r="A1339" s="78"/>
      <c r="B1339" s="199"/>
      <c r="C1339" s="233" t="s">
        <v>2144</v>
      </c>
      <c r="D1339" s="234" t="s">
        <v>2145</v>
      </c>
      <c r="E1339" s="242"/>
      <c r="F1339" s="242"/>
      <c r="G1339" s="238"/>
      <c r="H1339" s="238"/>
      <c r="I1339" s="235">
        <f t="shared" si="129"/>
        <v>0</v>
      </c>
      <c r="J1339" s="235">
        <f t="shared" si="130"/>
        <v>0</v>
      </c>
    </row>
    <row r="1340" spans="1:10" ht="25.5">
      <c r="A1340" s="78"/>
      <c r="B1340" s="199"/>
      <c r="C1340" s="233" t="s">
        <v>1914</v>
      </c>
      <c r="D1340" s="234" t="s">
        <v>1915</v>
      </c>
      <c r="E1340" s="242">
        <v>6</v>
      </c>
      <c r="F1340" s="242">
        <v>6</v>
      </c>
      <c r="G1340" s="238"/>
      <c r="H1340" s="238"/>
      <c r="I1340" s="235">
        <f t="shared" si="129"/>
        <v>6</v>
      </c>
      <c r="J1340" s="235">
        <f t="shared" si="130"/>
        <v>6</v>
      </c>
    </row>
    <row r="1341" spans="1:10" ht="25.5">
      <c r="A1341" s="78"/>
      <c r="B1341" s="199"/>
      <c r="C1341" s="233" t="s">
        <v>3300</v>
      </c>
      <c r="D1341" s="234" t="s">
        <v>3301</v>
      </c>
      <c r="E1341" s="242">
        <v>3</v>
      </c>
      <c r="F1341" s="242">
        <v>3</v>
      </c>
      <c r="G1341" s="238"/>
      <c r="H1341" s="238"/>
      <c r="I1341" s="235">
        <f t="shared" si="129"/>
        <v>3</v>
      </c>
      <c r="J1341" s="235">
        <f t="shared" si="130"/>
        <v>3</v>
      </c>
    </row>
    <row r="1342" spans="1:10">
      <c r="A1342" s="78"/>
      <c r="B1342" s="199"/>
      <c r="C1342" s="233" t="s">
        <v>2954</v>
      </c>
      <c r="D1342" s="234" t="s">
        <v>2955</v>
      </c>
      <c r="E1342" s="242"/>
      <c r="F1342" s="242"/>
      <c r="G1342" s="238"/>
      <c r="H1342" s="238"/>
      <c r="I1342" s="235">
        <f t="shared" si="129"/>
        <v>0</v>
      </c>
      <c r="J1342" s="235">
        <f t="shared" si="130"/>
        <v>0</v>
      </c>
    </row>
    <row r="1343" spans="1:10">
      <c r="A1343" s="78"/>
      <c r="B1343" s="199"/>
      <c r="C1343" s="233" t="s">
        <v>2956</v>
      </c>
      <c r="D1343" s="234" t="s">
        <v>2957</v>
      </c>
      <c r="E1343" s="242"/>
      <c r="F1343" s="242"/>
      <c r="G1343" s="238"/>
      <c r="H1343" s="238"/>
      <c r="I1343" s="235">
        <f t="shared" si="129"/>
        <v>0</v>
      </c>
      <c r="J1343" s="235">
        <f t="shared" si="130"/>
        <v>0</v>
      </c>
    </row>
    <row r="1344" spans="1:10">
      <c r="A1344" s="78"/>
      <c r="B1344" s="199"/>
      <c r="C1344" s="233" t="s">
        <v>2968</v>
      </c>
      <c r="D1344" s="234" t="s">
        <v>3302</v>
      </c>
      <c r="E1344" s="242"/>
      <c r="F1344" s="242"/>
      <c r="G1344" s="238"/>
      <c r="H1344" s="238"/>
      <c r="I1344" s="235">
        <f t="shared" si="129"/>
        <v>0</v>
      </c>
      <c r="J1344" s="235">
        <f t="shared" si="130"/>
        <v>0</v>
      </c>
    </row>
    <row r="1345" spans="1:10" ht="76.5">
      <c r="A1345" s="78"/>
      <c r="B1345" s="199"/>
      <c r="C1345" s="274" t="s">
        <v>132</v>
      </c>
      <c r="D1345" s="277" t="s">
        <v>133</v>
      </c>
      <c r="E1345" s="287">
        <v>1</v>
      </c>
      <c r="F1345" s="287">
        <v>1</v>
      </c>
      <c r="G1345" s="302">
        <v>2</v>
      </c>
      <c r="H1345" s="302">
        <v>2</v>
      </c>
      <c r="I1345" s="235">
        <f t="shared" si="129"/>
        <v>3</v>
      </c>
      <c r="J1345" s="235">
        <f t="shared" si="130"/>
        <v>3</v>
      </c>
    </row>
    <row r="1346" spans="1:10" ht="15">
      <c r="A1346" s="78"/>
      <c r="B1346" s="199"/>
      <c r="C1346" s="274" t="s">
        <v>2408</v>
      </c>
      <c r="D1346" s="310" t="s">
        <v>2409</v>
      </c>
      <c r="E1346" s="287"/>
      <c r="F1346" s="287"/>
      <c r="G1346" s="302"/>
      <c r="H1346" s="302"/>
      <c r="I1346" s="235">
        <f t="shared" si="129"/>
        <v>0</v>
      </c>
      <c r="J1346" s="235">
        <f t="shared" si="130"/>
        <v>0</v>
      </c>
    </row>
    <row r="1347" spans="1:10" ht="25.5">
      <c r="A1347" s="78"/>
      <c r="B1347" s="199"/>
      <c r="C1347" s="274" t="s">
        <v>3303</v>
      </c>
      <c r="D1347" s="310" t="s">
        <v>3304</v>
      </c>
      <c r="E1347" s="287"/>
      <c r="F1347" s="287"/>
      <c r="G1347" s="302"/>
      <c r="H1347" s="302"/>
      <c r="I1347" s="235">
        <f t="shared" si="129"/>
        <v>0</v>
      </c>
      <c r="J1347" s="235">
        <f t="shared" si="130"/>
        <v>0</v>
      </c>
    </row>
    <row r="1348" spans="1:10" ht="15">
      <c r="A1348" s="78"/>
      <c r="B1348" s="199"/>
      <c r="C1348" s="274" t="s">
        <v>2966</v>
      </c>
      <c r="D1348" s="310" t="s">
        <v>3305</v>
      </c>
      <c r="E1348" s="287">
        <v>3</v>
      </c>
      <c r="F1348" s="287">
        <v>3</v>
      </c>
      <c r="G1348" s="302">
        <v>1</v>
      </c>
      <c r="H1348" s="302">
        <v>1</v>
      </c>
      <c r="I1348" s="235">
        <f t="shared" si="129"/>
        <v>4</v>
      </c>
      <c r="J1348" s="235">
        <f t="shared" si="130"/>
        <v>4</v>
      </c>
    </row>
    <row r="1349" spans="1:10" ht="15">
      <c r="A1349" s="78"/>
      <c r="B1349" s="199"/>
      <c r="C1349" s="274" t="s">
        <v>2649</v>
      </c>
      <c r="D1349" s="310" t="s">
        <v>3306</v>
      </c>
      <c r="E1349" s="287"/>
      <c r="F1349" s="287"/>
      <c r="G1349" s="302"/>
      <c r="H1349" s="302"/>
      <c r="I1349" s="235">
        <f t="shared" si="129"/>
        <v>0</v>
      </c>
      <c r="J1349" s="235">
        <f t="shared" si="130"/>
        <v>0</v>
      </c>
    </row>
    <row r="1350" spans="1:10" ht="15">
      <c r="A1350" s="78"/>
      <c r="B1350" s="199"/>
      <c r="C1350" s="274" t="s">
        <v>2475</v>
      </c>
      <c r="D1350" s="310" t="s">
        <v>2476</v>
      </c>
      <c r="E1350" s="287"/>
      <c r="F1350" s="287"/>
      <c r="G1350" s="302"/>
      <c r="H1350" s="302"/>
      <c r="I1350" s="235">
        <f t="shared" si="129"/>
        <v>0</v>
      </c>
      <c r="J1350" s="235">
        <f t="shared" si="130"/>
        <v>0</v>
      </c>
    </row>
    <row r="1351" spans="1:10" ht="25.5">
      <c r="A1351" s="78"/>
      <c r="B1351" s="199"/>
      <c r="C1351" s="274" t="s">
        <v>2718</v>
      </c>
      <c r="D1351" s="277" t="s">
        <v>3307</v>
      </c>
      <c r="E1351" s="287"/>
      <c r="F1351" s="287"/>
      <c r="G1351" s="302"/>
      <c r="H1351" s="302"/>
      <c r="I1351" s="235">
        <f t="shared" si="129"/>
        <v>0</v>
      </c>
      <c r="J1351" s="235">
        <f t="shared" si="130"/>
        <v>0</v>
      </c>
    </row>
    <row r="1352" spans="1:10" ht="25.5">
      <c r="A1352" s="78"/>
      <c r="B1352" s="199"/>
      <c r="C1352" s="274" t="s">
        <v>2477</v>
      </c>
      <c r="D1352" s="310" t="s">
        <v>3308</v>
      </c>
      <c r="E1352" s="287"/>
      <c r="F1352" s="287"/>
      <c r="G1352" s="302"/>
      <c r="H1352" s="302"/>
      <c r="I1352" s="235">
        <f t="shared" si="129"/>
        <v>0</v>
      </c>
      <c r="J1352" s="235">
        <f t="shared" si="130"/>
        <v>0</v>
      </c>
    </row>
    <row r="1353" spans="1:10" ht="15">
      <c r="A1353" s="78"/>
      <c r="B1353" s="199"/>
      <c r="C1353" s="274" t="s">
        <v>3309</v>
      </c>
      <c r="D1353" s="310" t="s">
        <v>3310</v>
      </c>
      <c r="E1353" s="287"/>
      <c r="F1353" s="287"/>
      <c r="G1353" s="302"/>
      <c r="H1353" s="302"/>
      <c r="I1353" s="235">
        <f t="shared" si="129"/>
        <v>0</v>
      </c>
      <c r="J1353" s="235">
        <f t="shared" si="130"/>
        <v>0</v>
      </c>
    </row>
    <row r="1354" spans="1:10" ht="51">
      <c r="A1354" s="78"/>
      <c r="B1354" s="199"/>
      <c r="C1354" s="274" t="s">
        <v>2712</v>
      </c>
      <c r="D1354" s="277" t="s">
        <v>2713</v>
      </c>
      <c r="E1354" s="287">
        <v>1</v>
      </c>
      <c r="F1354" s="287">
        <v>1</v>
      </c>
      <c r="G1354" s="302"/>
      <c r="H1354" s="302"/>
      <c r="I1354" s="239">
        <f t="shared" ref="I1354:I1362" si="131">E1354+G1354</f>
        <v>1</v>
      </c>
      <c r="J1354" s="239">
        <f t="shared" ref="J1354:J1362" si="132">F1354+H1354</f>
        <v>1</v>
      </c>
    </row>
    <row r="1355" spans="1:10" ht="15">
      <c r="A1355" s="78"/>
      <c r="B1355" s="199"/>
      <c r="C1355" s="274" t="s">
        <v>3311</v>
      </c>
      <c r="D1355" s="310" t="s">
        <v>3312</v>
      </c>
      <c r="E1355" s="287"/>
      <c r="F1355" s="287"/>
      <c r="G1355" s="302"/>
      <c r="H1355" s="302"/>
      <c r="I1355" s="235">
        <f t="shared" si="131"/>
        <v>0</v>
      </c>
      <c r="J1355" s="235">
        <f t="shared" si="132"/>
        <v>0</v>
      </c>
    </row>
    <row r="1356" spans="1:10" ht="25.5">
      <c r="A1356" s="78"/>
      <c r="B1356" s="199"/>
      <c r="C1356" s="274" t="s">
        <v>3313</v>
      </c>
      <c r="D1356" s="310" t="s">
        <v>3314</v>
      </c>
      <c r="E1356" s="287"/>
      <c r="F1356" s="287"/>
      <c r="G1356" s="302"/>
      <c r="H1356" s="302"/>
      <c r="I1356" s="235">
        <f t="shared" si="131"/>
        <v>0</v>
      </c>
      <c r="J1356" s="235">
        <f t="shared" si="132"/>
        <v>0</v>
      </c>
    </row>
    <row r="1357" spans="1:10" ht="25.5">
      <c r="A1357" s="78"/>
      <c r="B1357" s="199"/>
      <c r="C1357" s="274" t="s">
        <v>3315</v>
      </c>
      <c r="D1357" s="310" t="s">
        <v>3316</v>
      </c>
      <c r="E1357" s="287"/>
      <c r="F1357" s="287"/>
      <c r="G1357" s="302"/>
      <c r="H1357" s="302"/>
      <c r="I1357" s="235">
        <f t="shared" si="131"/>
        <v>0</v>
      </c>
      <c r="J1357" s="235">
        <f t="shared" si="132"/>
        <v>0</v>
      </c>
    </row>
    <row r="1358" spans="1:10" ht="25.5">
      <c r="A1358" s="78"/>
      <c r="B1358" s="199"/>
      <c r="C1358" s="274" t="s">
        <v>129</v>
      </c>
      <c r="D1358" s="277" t="s">
        <v>134</v>
      </c>
      <c r="E1358" s="287">
        <v>2</v>
      </c>
      <c r="F1358" s="287">
        <v>2</v>
      </c>
      <c r="G1358" s="302"/>
      <c r="H1358" s="302"/>
      <c r="I1358" s="239">
        <f t="shared" si="131"/>
        <v>2</v>
      </c>
      <c r="J1358" s="239">
        <f t="shared" si="132"/>
        <v>2</v>
      </c>
    </row>
    <row r="1359" spans="1:10" ht="15">
      <c r="A1359" s="78"/>
      <c r="B1359" s="199"/>
      <c r="C1359" s="274" t="s">
        <v>2960</v>
      </c>
      <c r="D1359" s="310" t="s">
        <v>2961</v>
      </c>
      <c r="E1359" s="287"/>
      <c r="F1359" s="287"/>
      <c r="G1359" s="302">
        <v>1</v>
      </c>
      <c r="H1359" s="302">
        <v>1</v>
      </c>
      <c r="I1359" s="239">
        <f t="shared" si="131"/>
        <v>1</v>
      </c>
      <c r="J1359" s="239">
        <f t="shared" si="132"/>
        <v>1</v>
      </c>
    </row>
    <row r="1360" spans="1:10" ht="25.5">
      <c r="A1360" s="78"/>
      <c r="B1360" s="199"/>
      <c r="C1360" s="274" t="s">
        <v>3317</v>
      </c>
      <c r="D1360" s="310" t="s">
        <v>3318</v>
      </c>
      <c r="E1360" s="287">
        <v>1</v>
      </c>
      <c r="F1360" s="287">
        <v>1</v>
      </c>
      <c r="G1360" s="302"/>
      <c r="H1360" s="302"/>
      <c r="I1360" s="239">
        <f t="shared" si="131"/>
        <v>1</v>
      </c>
      <c r="J1360" s="239">
        <f t="shared" si="132"/>
        <v>1</v>
      </c>
    </row>
    <row r="1361" spans="1:10" ht="15">
      <c r="A1361" s="78"/>
      <c r="B1361" s="199"/>
      <c r="C1361" s="274">
        <v>9215</v>
      </c>
      <c r="D1361" s="310" t="s">
        <v>3319</v>
      </c>
      <c r="E1361" s="287"/>
      <c r="F1361" s="287"/>
      <c r="G1361" s="302">
        <v>1</v>
      </c>
      <c r="H1361" s="302">
        <v>1</v>
      </c>
      <c r="I1361" s="239">
        <f t="shared" si="131"/>
        <v>1</v>
      </c>
      <c r="J1361" s="239">
        <f t="shared" si="132"/>
        <v>1</v>
      </c>
    </row>
    <row r="1362" spans="1:10" ht="25.5">
      <c r="A1362" s="78"/>
      <c r="B1362" s="199"/>
      <c r="C1362" s="274" t="s">
        <v>2481</v>
      </c>
      <c r="D1362" s="310" t="s">
        <v>3320</v>
      </c>
      <c r="E1362" s="287"/>
      <c r="F1362" s="287"/>
      <c r="G1362" s="302">
        <v>1</v>
      </c>
      <c r="H1362" s="302">
        <v>1</v>
      </c>
      <c r="I1362" s="239">
        <f t="shared" si="131"/>
        <v>1</v>
      </c>
      <c r="J1362" s="239">
        <f t="shared" si="132"/>
        <v>1</v>
      </c>
    </row>
    <row r="1363" spans="1:10">
      <c r="C1363" s="85" t="s">
        <v>137</v>
      </c>
      <c r="D1363" s="83" t="s">
        <v>1787</v>
      </c>
      <c r="E1363" s="83"/>
      <c r="F1363" s="83"/>
      <c r="G1363" s="83"/>
      <c r="H1363" s="83"/>
      <c r="I1363" s="160">
        <f t="shared" ref="I1363:J1365" si="133">SUM(E1363,G1363)</f>
        <v>0</v>
      </c>
      <c r="J1363" s="160">
        <f t="shared" si="133"/>
        <v>0</v>
      </c>
    </row>
    <row r="1364" spans="1:10">
      <c r="C1364" s="85"/>
      <c r="D1364" s="83"/>
      <c r="E1364" s="83"/>
      <c r="F1364" s="83"/>
      <c r="G1364" s="83"/>
      <c r="H1364" s="83"/>
      <c r="I1364" s="160">
        <f t="shared" si="133"/>
        <v>0</v>
      </c>
      <c r="J1364" s="160">
        <f t="shared" si="133"/>
        <v>0</v>
      </c>
    </row>
    <row r="1365" spans="1:10">
      <c r="C1365" s="85"/>
      <c r="D1365" s="83"/>
      <c r="E1365" s="83"/>
      <c r="F1365" s="83"/>
      <c r="G1365" s="83"/>
      <c r="H1365" s="83"/>
      <c r="I1365" s="160">
        <f t="shared" si="133"/>
        <v>0</v>
      </c>
      <c r="J1365" s="160">
        <f t="shared" si="133"/>
        <v>0</v>
      </c>
    </row>
    <row r="1367" spans="1:10" ht="15" thickBot="1">
      <c r="A1367" s="806" t="s">
        <v>5725</v>
      </c>
      <c r="B1367" s="229" t="s">
        <v>1710</v>
      </c>
      <c r="C1367" s="230"/>
      <c r="D1367" s="229"/>
      <c r="E1367" s="229"/>
      <c r="F1367" s="229"/>
      <c r="G1367" s="229"/>
      <c r="H1367" s="229"/>
      <c r="I1367" s="229"/>
      <c r="J1367" s="229"/>
    </row>
    <row r="1368" spans="1:10" ht="23.25" customHeight="1" thickBot="1">
      <c r="A1368" s="78"/>
      <c r="B1368" s="194" t="s">
        <v>200</v>
      </c>
      <c r="C1368" s="196"/>
      <c r="D1368" s="78"/>
      <c r="E1368" s="1243">
        <f t="shared" ref="E1368:J1368" si="134">SUM(E1369:E1370)</f>
        <v>9305</v>
      </c>
      <c r="F1368" s="1243">
        <f t="shared" si="134"/>
        <v>9305</v>
      </c>
      <c r="G1368" s="1243">
        <f t="shared" si="134"/>
        <v>0</v>
      </c>
      <c r="H1368" s="1243">
        <f t="shared" si="134"/>
        <v>0</v>
      </c>
      <c r="I1368" s="1246">
        <f t="shared" si="134"/>
        <v>9305</v>
      </c>
      <c r="J1368" s="1243">
        <f t="shared" si="134"/>
        <v>9305</v>
      </c>
    </row>
    <row r="1369" spans="1:10">
      <c r="C1369" s="233" t="s">
        <v>1790</v>
      </c>
      <c r="D1369" s="234" t="s">
        <v>1791</v>
      </c>
      <c r="E1369" s="1245">
        <v>6874</v>
      </c>
      <c r="F1369" s="1245">
        <v>6874</v>
      </c>
      <c r="G1369" s="1238"/>
      <c r="H1369" s="1238"/>
      <c r="I1369" s="235">
        <f>E1369+G1369</f>
        <v>6874</v>
      </c>
      <c r="J1369" s="235">
        <f>F1369+H1369</f>
        <v>6874</v>
      </c>
    </row>
    <row r="1370" spans="1:10">
      <c r="C1370" s="233" t="s">
        <v>1792</v>
      </c>
      <c r="D1370" s="234" t="s">
        <v>1793</v>
      </c>
      <c r="E1370" s="295">
        <v>2431</v>
      </c>
      <c r="F1370" s="295">
        <v>2431</v>
      </c>
      <c r="G1370" s="278"/>
      <c r="H1370" s="278"/>
      <c r="I1370" s="239">
        <f>E1370+G1370</f>
        <v>2431</v>
      </c>
      <c r="J1370" s="239">
        <f>F1370+H1370</f>
        <v>2431</v>
      </c>
    </row>
    <row r="1371" spans="1:10">
      <c r="C1371" s="188"/>
      <c r="D1371" s="81"/>
      <c r="E1371" s="160"/>
      <c r="F1371" s="160"/>
      <c r="G1371" s="160"/>
      <c r="H1371" s="160"/>
      <c r="I1371" s="160">
        <f t="shared" ref="I1371:J1374" si="135">SUM(E1371,G1371)</f>
        <v>0</v>
      </c>
      <c r="J1371" s="160">
        <f t="shared" si="135"/>
        <v>0</v>
      </c>
    </row>
    <row r="1372" spans="1:10">
      <c r="C1372" s="188"/>
      <c r="D1372" s="81"/>
      <c r="E1372" s="160"/>
      <c r="F1372" s="160"/>
      <c r="G1372" s="160"/>
      <c r="H1372" s="160"/>
      <c r="I1372" s="160">
        <f t="shared" si="135"/>
        <v>0</v>
      </c>
      <c r="J1372" s="160">
        <f t="shared" si="135"/>
        <v>0</v>
      </c>
    </row>
    <row r="1373" spans="1:10">
      <c r="C1373" s="188"/>
      <c r="D1373" s="81"/>
      <c r="E1373" s="160"/>
      <c r="F1373" s="160"/>
      <c r="G1373" s="160"/>
      <c r="H1373" s="160"/>
      <c r="I1373" s="160">
        <f t="shared" si="135"/>
        <v>0</v>
      </c>
      <c r="J1373" s="160">
        <f t="shared" si="135"/>
        <v>0</v>
      </c>
    </row>
    <row r="1374" spans="1:10">
      <c r="A1374" s="159"/>
      <c r="B1374" s="159"/>
      <c r="C1374" s="188"/>
      <c r="D1374" s="81"/>
      <c r="E1374" s="160"/>
      <c r="F1374" s="160"/>
      <c r="G1374" s="160"/>
      <c r="H1374" s="160"/>
      <c r="I1374" s="160">
        <f t="shared" si="135"/>
        <v>0</v>
      </c>
      <c r="J1374" s="160">
        <f t="shared" si="135"/>
        <v>0</v>
      </c>
    </row>
    <row r="1376" spans="1:10" ht="15" thickBot="1">
      <c r="A1376" s="78"/>
      <c r="B1376" s="229" t="s">
        <v>1709</v>
      </c>
      <c r="C1376" s="230"/>
      <c r="D1376" s="229"/>
      <c r="E1376" s="229"/>
      <c r="F1376" s="229"/>
      <c r="G1376" s="229"/>
      <c r="H1376" s="229"/>
      <c r="I1376" s="229"/>
      <c r="J1376" s="229"/>
    </row>
    <row r="1377" spans="1:10" ht="33" customHeight="1" thickBot="1">
      <c r="A1377" s="78"/>
      <c r="B1377" s="194" t="s">
        <v>199</v>
      </c>
      <c r="C1377" s="195"/>
      <c r="D1377" s="78"/>
      <c r="E1377" s="1261">
        <f t="shared" ref="E1377:J1377" si="136">SUM(E1378,E1481)</f>
        <v>8689</v>
      </c>
      <c r="F1377" s="1261">
        <f t="shared" si="136"/>
        <v>8689</v>
      </c>
      <c r="G1377" s="1261">
        <f t="shared" si="136"/>
        <v>12650</v>
      </c>
      <c r="H1377" s="1261">
        <f t="shared" si="136"/>
        <v>12650</v>
      </c>
      <c r="I1377" s="1261">
        <f t="shared" si="136"/>
        <v>21339</v>
      </c>
      <c r="J1377" s="1262">
        <f t="shared" si="136"/>
        <v>21339</v>
      </c>
    </row>
    <row r="1378" spans="1:10" ht="25.5" customHeight="1" thickBot="1">
      <c r="A1378" s="78"/>
      <c r="B1378" s="194" t="s">
        <v>197</v>
      </c>
      <c r="C1378" s="195"/>
      <c r="D1378" s="78"/>
      <c r="E1378" s="1260">
        <f t="shared" ref="E1378:J1378" si="137">SUM(E1379:E1480)</f>
        <v>167</v>
      </c>
      <c r="F1378" s="1260">
        <f t="shared" si="137"/>
        <v>167</v>
      </c>
      <c r="G1378" s="1260">
        <f t="shared" si="137"/>
        <v>161</v>
      </c>
      <c r="H1378" s="1260">
        <f t="shared" si="137"/>
        <v>161</v>
      </c>
      <c r="I1378" s="1260">
        <f t="shared" si="137"/>
        <v>328</v>
      </c>
      <c r="J1378" s="1259">
        <f t="shared" si="137"/>
        <v>328</v>
      </c>
    </row>
    <row r="1379" spans="1:10">
      <c r="A1379" s="78"/>
      <c r="B1379" s="194"/>
      <c r="C1379" s="312" t="s">
        <v>3206</v>
      </c>
      <c r="D1379" s="234" t="s">
        <v>3207</v>
      </c>
      <c r="E1379" s="1256"/>
      <c r="F1379" s="1256"/>
      <c r="G1379" s="1257">
        <v>3</v>
      </c>
      <c r="H1379" s="1257">
        <v>3</v>
      </c>
      <c r="I1379" s="1258">
        <f t="shared" ref="I1379:I1410" si="138">E1379+G1379</f>
        <v>3</v>
      </c>
      <c r="J1379" s="1258">
        <f t="shared" ref="J1379:J1410" si="139">F1379+H1379</f>
        <v>3</v>
      </c>
    </row>
    <row r="1380" spans="1:10">
      <c r="A1380" s="78"/>
      <c r="B1380" s="194"/>
      <c r="C1380" s="312" t="s">
        <v>3321</v>
      </c>
      <c r="D1380" s="234" t="s">
        <v>3322</v>
      </c>
      <c r="E1380" s="313"/>
      <c r="F1380" s="313"/>
      <c r="G1380" s="314"/>
      <c r="H1380" s="314"/>
      <c r="I1380" s="315">
        <f t="shared" si="138"/>
        <v>0</v>
      </c>
      <c r="J1380" s="315">
        <f t="shared" si="139"/>
        <v>0</v>
      </c>
    </row>
    <row r="1381" spans="1:10">
      <c r="A1381" s="78"/>
      <c r="B1381" s="194"/>
      <c r="C1381" s="312" t="s">
        <v>3323</v>
      </c>
      <c r="D1381" s="234" t="s">
        <v>3324</v>
      </c>
      <c r="E1381" s="313">
        <v>2</v>
      </c>
      <c r="F1381" s="313">
        <v>2</v>
      </c>
      <c r="G1381" s="314">
        <v>2</v>
      </c>
      <c r="H1381" s="314">
        <v>2</v>
      </c>
      <c r="I1381" s="315">
        <f t="shared" si="138"/>
        <v>4</v>
      </c>
      <c r="J1381" s="315">
        <f t="shared" si="139"/>
        <v>4</v>
      </c>
    </row>
    <row r="1382" spans="1:10">
      <c r="A1382" s="78"/>
      <c r="B1382" s="194"/>
      <c r="C1382" s="312" t="s">
        <v>3325</v>
      </c>
      <c r="D1382" s="234" t="s">
        <v>3326</v>
      </c>
      <c r="E1382" s="313"/>
      <c r="F1382" s="313"/>
      <c r="G1382" s="314"/>
      <c r="H1382" s="314"/>
      <c r="I1382" s="315">
        <f t="shared" si="138"/>
        <v>0</v>
      </c>
      <c r="J1382" s="315">
        <f t="shared" si="139"/>
        <v>0</v>
      </c>
    </row>
    <row r="1383" spans="1:10">
      <c r="A1383" s="78"/>
      <c r="B1383" s="194"/>
      <c r="C1383" s="312" t="s">
        <v>3327</v>
      </c>
      <c r="D1383" s="234" t="s">
        <v>3328</v>
      </c>
      <c r="E1383" s="313"/>
      <c r="F1383" s="313"/>
      <c r="G1383" s="314"/>
      <c r="H1383" s="314"/>
      <c r="I1383" s="315">
        <f t="shared" si="138"/>
        <v>0</v>
      </c>
      <c r="J1383" s="315">
        <f t="shared" si="139"/>
        <v>0</v>
      </c>
    </row>
    <row r="1384" spans="1:10">
      <c r="A1384" s="78"/>
      <c r="B1384" s="194"/>
      <c r="C1384" s="312" t="s">
        <v>3329</v>
      </c>
      <c r="D1384" s="234" t="s">
        <v>3330</v>
      </c>
      <c r="E1384" s="313"/>
      <c r="F1384" s="313"/>
      <c r="G1384" s="314"/>
      <c r="H1384" s="314"/>
      <c r="I1384" s="315">
        <f t="shared" si="138"/>
        <v>0</v>
      </c>
      <c r="J1384" s="315">
        <f t="shared" si="139"/>
        <v>0</v>
      </c>
    </row>
    <row r="1385" spans="1:10" ht="25.5">
      <c r="A1385" s="78"/>
      <c r="B1385" s="194"/>
      <c r="C1385" s="312" t="s">
        <v>2877</v>
      </c>
      <c r="D1385" s="234" t="s">
        <v>2878</v>
      </c>
      <c r="E1385" s="313"/>
      <c r="F1385" s="313"/>
      <c r="G1385" s="314"/>
      <c r="H1385" s="314"/>
      <c r="I1385" s="315">
        <f t="shared" si="138"/>
        <v>0</v>
      </c>
      <c r="J1385" s="315">
        <f t="shared" si="139"/>
        <v>0</v>
      </c>
    </row>
    <row r="1386" spans="1:10">
      <c r="A1386" s="78"/>
      <c r="B1386" s="194"/>
      <c r="C1386" s="312" t="s">
        <v>2104</v>
      </c>
      <c r="D1386" s="234" t="s">
        <v>2105</v>
      </c>
      <c r="E1386" s="313"/>
      <c r="F1386" s="313"/>
      <c r="G1386" s="314"/>
      <c r="H1386" s="314"/>
      <c r="I1386" s="315">
        <f t="shared" si="138"/>
        <v>0</v>
      </c>
      <c r="J1386" s="315">
        <f t="shared" si="139"/>
        <v>0</v>
      </c>
    </row>
    <row r="1387" spans="1:10">
      <c r="A1387" s="78"/>
      <c r="B1387" s="194"/>
      <c r="C1387" s="312" t="s">
        <v>3331</v>
      </c>
      <c r="D1387" s="234" t="s">
        <v>3332</v>
      </c>
      <c r="E1387" s="313">
        <v>1</v>
      </c>
      <c r="F1387" s="313">
        <v>1</v>
      </c>
      <c r="G1387" s="314">
        <v>1</v>
      </c>
      <c r="H1387" s="314">
        <v>1</v>
      </c>
      <c r="I1387" s="315">
        <f t="shared" si="138"/>
        <v>2</v>
      </c>
      <c r="J1387" s="315">
        <f t="shared" si="139"/>
        <v>2</v>
      </c>
    </row>
    <row r="1388" spans="1:10" ht="25.5">
      <c r="A1388" s="78"/>
      <c r="B1388" s="194"/>
      <c r="C1388" s="312" t="s">
        <v>3333</v>
      </c>
      <c r="D1388" s="234" t="s">
        <v>3334</v>
      </c>
      <c r="E1388" s="313">
        <v>1</v>
      </c>
      <c r="F1388" s="313">
        <v>1</v>
      </c>
      <c r="G1388" s="314"/>
      <c r="H1388" s="314"/>
      <c r="I1388" s="315">
        <f t="shared" si="138"/>
        <v>1</v>
      </c>
      <c r="J1388" s="315">
        <f t="shared" si="139"/>
        <v>1</v>
      </c>
    </row>
    <row r="1389" spans="1:10">
      <c r="A1389" s="78"/>
      <c r="B1389" s="194"/>
      <c r="C1389" s="312" t="s">
        <v>3335</v>
      </c>
      <c r="D1389" s="234" t="s">
        <v>3336</v>
      </c>
      <c r="E1389" s="313">
        <v>11</v>
      </c>
      <c r="F1389" s="313">
        <v>11</v>
      </c>
      <c r="G1389" s="314">
        <v>3</v>
      </c>
      <c r="H1389" s="314">
        <v>3</v>
      </c>
      <c r="I1389" s="315">
        <f t="shared" si="138"/>
        <v>14</v>
      </c>
      <c r="J1389" s="315">
        <f t="shared" si="139"/>
        <v>14</v>
      </c>
    </row>
    <row r="1390" spans="1:10" ht="25.5">
      <c r="A1390" s="78"/>
      <c r="B1390" s="194"/>
      <c r="C1390" s="312" t="s">
        <v>3337</v>
      </c>
      <c r="D1390" s="234" t="s">
        <v>3338</v>
      </c>
      <c r="E1390" s="313">
        <v>16</v>
      </c>
      <c r="F1390" s="313">
        <v>16</v>
      </c>
      <c r="G1390" s="314">
        <v>3</v>
      </c>
      <c r="H1390" s="314">
        <v>3</v>
      </c>
      <c r="I1390" s="315">
        <f t="shared" si="138"/>
        <v>19</v>
      </c>
      <c r="J1390" s="315">
        <f t="shared" si="139"/>
        <v>19</v>
      </c>
    </row>
    <row r="1391" spans="1:10" ht="25.5">
      <c r="A1391" s="78"/>
      <c r="B1391" s="194"/>
      <c r="C1391" s="312" t="s">
        <v>2937</v>
      </c>
      <c r="D1391" s="234" t="s">
        <v>2938</v>
      </c>
      <c r="E1391" s="313">
        <v>41</v>
      </c>
      <c r="F1391" s="313">
        <v>41</v>
      </c>
      <c r="G1391" s="314">
        <v>10</v>
      </c>
      <c r="H1391" s="314">
        <v>10</v>
      </c>
      <c r="I1391" s="315">
        <f t="shared" si="138"/>
        <v>51</v>
      </c>
      <c r="J1391" s="315">
        <f t="shared" si="139"/>
        <v>51</v>
      </c>
    </row>
    <row r="1392" spans="1:10" ht="25.5">
      <c r="A1392" s="78"/>
      <c r="B1392" s="194"/>
      <c r="C1392" s="312" t="s">
        <v>2939</v>
      </c>
      <c r="D1392" s="234" t="s">
        <v>2940</v>
      </c>
      <c r="E1392" s="313">
        <v>5</v>
      </c>
      <c r="F1392" s="313">
        <v>5</v>
      </c>
      <c r="G1392" s="314">
        <v>3</v>
      </c>
      <c r="H1392" s="314">
        <v>3</v>
      </c>
      <c r="I1392" s="315">
        <f t="shared" si="138"/>
        <v>8</v>
      </c>
      <c r="J1392" s="315">
        <f t="shared" si="139"/>
        <v>8</v>
      </c>
    </row>
    <row r="1393" spans="1:10" ht="25.5">
      <c r="A1393" s="78"/>
      <c r="B1393" s="194"/>
      <c r="C1393" s="312" t="s">
        <v>3339</v>
      </c>
      <c r="D1393" s="234" t="s">
        <v>3340</v>
      </c>
      <c r="E1393" s="313">
        <v>3</v>
      </c>
      <c r="F1393" s="313">
        <v>3</v>
      </c>
      <c r="G1393" s="314"/>
      <c r="H1393" s="314"/>
      <c r="I1393" s="315">
        <f t="shared" si="138"/>
        <v>3</v>
      </c>
      <c r="J1393" s="315">
        <f t="shared" si="139"/>
        <v>3</v>
      </c>
    </row>
    <row r="1394" spans="1:10">
      <c r="A1394" s="78"/>
      <c r="B1394" s="194"/>
      <c r="C1394" s="312" t="s">
        <v>3341</v>
      </c>
      <c r="D1394" s="234" t="s">
        <v>3342</v>
      </c>
      <c r="E1394" s="313">
        <v>29</v>
      </c>
      <c r="F1394" s="313">
        <v>29</v>
      </c>
      <c r="G1394" s="314">
        <v>8</v>
      </c>
      <c r="H1394" s="314">
        <v>8</v>
      </c>
      <c r="I1394" s="315">
        <f t="shared" si="138"/>
        <v>37</v>
      </c>
      <c r="J1394" s="315">
        <f t="shared" si="139"/>
        <v>37</v>
      </c>
    </row>
    <row r="1395" spans="1:10">
      <c r="A1395" s="78"/>
      <c r="B1395" s="194"/>
      <c r="C1395" s="312" t="s">
        <v>3343</v>
      </c>
      <c r="D1395" s="234" t="s">
        <v>3344</v>
      </c>
      <c r="E1395" s="313"/>
      <c r="F1395" s="313"/>
      <c r="G1395" s="314"/>
      <c r="H1395" s="314"/>
      <c r="I1395" s="315">
        <f t="shared" si="138"/>
        <v>0</v>
      </c>
      <c r="J1395" s="315">
        <f t="shared" si="139"/>
        <v>0</v>
      </c>
    </row>
    <row r="1396" spans="1:10" ht="25.5">
      <c r="A1396" s="78"/>
      <c r="B1396" s="194"/>
      <c r="C1396" s="312" t="s">
        <v>3345</v>
      </c>
      <c r="D1396" s="234" t="s">
        <v>3346</v>
      </c>
      <c r="E1396" s="313"/>
      <c r="F1396" s="313"/>
      <c r="G1396" s="314"/>
      <c r="H1396" s="314"/>
      <c r="I1396" s="315">
        <f t="shared" si="138"/>
        <v>0</v>
      </c>
      <c r="J1396" s="315">
        <f t="shared" si="139"/>
        <v>0</v>
      </c>
    </row>
    <row r="1397" spans="1:10">
      <c r="A1397" s="78"/>
      <c r="B1397" s="194"/>
      <c r="C1397" s="312" t="s">
        <v>3347</v>
      </c>
      <c r="D1397" s="234" t="s">
        <v>3348</v>
      </c>
      <c r="E1397" s="313"/>
      <c r="F1397" s="313"/>
      <c r="G1397" s="314">
        <v>6</v>
      </c>
      <c r="H1397" s="314">
        <v>6</v>
      </c>
      <c r="I1397" s="315">
        <f t="shared" si="138"/>
        <v>6</v>
      </c>
      <c r="J1397" s="315">
        <f t="shared" si="139"/>
        <v>6</v>
      </c>
    </row>
    <row r="1398" spans="1:10">
      <c r="A1398" s="78"/>
      <c r="B1398" s="194"/>
      <c r="C1398" s="312" t="s">
        <v>3349</v>
      </c>
      <c r="D1398" s="234" t="s">
        <v>3350</v>
      </c>
      <c r="E1398" s="313"/>
      <c r="F1398" s="313"/>
      <c r="G1398" s="314">
        <v>7</v>
      </c>
      <c r="H1398" s="314">
        <v>7</v>
      </c>
      <c r="I1398" s="315">
        <f t="shared" si="138"/>
        <v>7</v>
      </c>
      <c r="J1398" s="315">
        <f t="shared" si="139"/>
        <v>7</v>
      </c>
    </row>
    <row r="1399" spans="1:10">
      <c r="A1399" s="78"/>
      <c r="B1399" s="194"/>
      <c r="C1399" s="312" t="s">
        <v>3351</v>
      </c>
      <c r="D1399" s="234" t="s">
        <v>3352</v>
      </c>
      <c r="E1399" s="313"/>
      <c r="F1399" s="313"/>
      <c r="G1399" s="314"/>
      <c r="H1399" s="314"/>
      <c r="I1399" s="315">
        <f t="shared" si="138"/>
        <v>0</v>
      </c>
      <c r="J1399" s="315">
        <f t="shared" si="139"/>
        <v>0</v>
      </c>
    </row>
    <row r="1400" spans="1:10" ht="25.5">
      <c r="A1400" s="78"/>
      <c r="B1400" s="194"/>
      <c r="C1400" s="312" t="s">
        <v>3353</v>
      </c>
      <c r="D1400" s="234" t="s">
        <v>3354</v>
      </c>
      <c r="E1400" s="313"/>
      <c r="F1400" s="313"/>
      <c r="G1400" s="314">
        <v>9</v>
      </c>
      <c r="H1400" s="314">
        <v>9</v>
      </c>
      <c r="I1400" s="315">
        <f t="shared" si="138"/>
        <v>9</v>
      </c>
      <c r="J1400" s="315">
        <f t="shared" si="139"/>
        <v>9</v>
      </c>
    </row>
    <row r="1401" spans="1:10" ht="25.5">
      <c r="A1401" s="78"/>
      <c r="B1401" s="194"/>
      <c r="C1401" s="312" t="s">
        <v>3355</v>
      </c>
      <c r="D1401" s="234" t="s">
        <v>3356</v>
      </c>
      <c r="E1401" s="313"/>
      <c r="F1401" s="313"/>
      <c r="G1401" s="314">
        <v>1</v>
      </c>
      <c r="H1401" s="314">
        <v>1</v>
      </c>
      <c r="I1401" s="315">
        <f t="shared" si="138"/>
        <v>1</v>
      </c>
      <c r="J1401" s="315">
        <f t="shared" si="139"/>
        <v>1</v>
      </c>
    </row>
    <row r="1402" spans="1:10">
      <c r="A1402" s="78"/>
      <c r="B1402" s="194"/>
      <c r="C1402" s="312" t="s">
        <v>3357</v>
      </c>
      <c r="D1402" s="234" t="s">
        <v>3358</v>
      </c>
      <c r="E1402" s="313"/>
      <c r="F1402" s="313"/>
      <c r="G1402" s="314"/>
      <c r="H1402" s="314"/>
      <c r="I1402" s="315">
        <f t="shared" si="138"/>
        <v>0</v>
      </c>
      <c r="J1402" s="315">
        <f t="shared" si="139"/>
        <v>0</v>
      </c>
    </row>
    <row r="1403" spans="1:10">
      <c r="A1403" s="78"/>
      <c r="B1403" s="194"/>
      <c r="C1403" s="312" t="s">
        <v>3359</v>
      </c>
      <c r="D1403" s="234" t="s">
        <v>3360</v>
      </c>
      <c r="E1403" s="313"/>
      <c r="F1403" s="313"/>
      <c r="G1403" s="313">
        <v>7</v>
      </c>
      <c r="H1403" s="313">
        <v>7</v>
      </c>
      <c r="I1403" s="315">
        <f t="shared" si="138"/>
        <v>7</v>
      </c>
      <c r="J1403" s="315">
        <f t="shared" si="139"/>
        <v>7</v>
      </c>
    </row>
    <row r="1404" spans="1:10">
      <c r="A1404" s="78"/>
      <c r="B1404" s="194"/>
      <c r="C1404" s="312" t="s">
        <v>3361</v>
      </c>
      <c r="D1404" s="234" t="s">
        <v>3362</v>
      </c>
      <c r="E1404" s="313"/>
      <c r="F1404" s="313"/>
      <c r="G1404" s="314">
        <v>12</v>
      </c>
      <c r="H1404" s="314">
        <v>12</v>
      </c>
      <c r="I1404" s="315">
        <f t="shared" si="138"/>
        <v>12</v>
      </c>
      <c r="J1404" s="315">
        <f t="shared" si="139"/>
        <v>12</v>
      </c>
    </row>
    <row r="1405" spans="1:10">
      <c r="A1405" s="78"/>
      <c r="B1405" s="194"/>
      <c r="C1405" s="312" t="s">
        <v>3363</v>
      </c>
      <c r="D1405" s="234" t="s">
        <v>3364</v>
      </c>
      <c r="E1405" s="313"/>
      <c r="F1405" s="313"/>
      <c r="G1405" s="314">
        <v>4</v>
      </c>
      <c r="H1405" s="314">
        <v>4</v>
      </c>
      <c r="I1405" s="315">
        <f t="shared" si="138"/>
        <v>4</v>
      </c>
      <c r="J1405" s="315">
        <f t="shared" si="139"/>
        <v>4</v>
      </c>
    </row>
    <row r="1406" spans="1:10" ht="25.5">
      <c r="A1406" s="78"/>
      <c r="B1406" s="194"/>
      <c r="C1406" s="312" t="s">
        <v>3365</v>
      </c>
      <c r="D1406" s="234" t="s">
        <v>3366</v>
      </c>
      <c r="E1406" s="313"/>
      <c r="F1406" s="313"/>
      <c r="G1406" s="313">
        <v>2</v>
      </c>
      <c r="H1406" s="313">
        <v>2</v>
      </c>
      <c r="I1406" s="315">
        <f t="shared" si="138"/>
        <v>2</v>
      </c>
      <c r="J1406" s="315">
        <f t="shared" si="139"/>
        <v>2</v>
      </c>
    </row>
    <row r="1407" spans="1:10">
      <c r="A1407" s="78"/>
      <c r="B1407" s="194"/>
      <c r="C1407" s="312" t="s">
        <v>3367</v>
      </c>
      <c r="D1407" s="234" t="s">
        <v>3368</v>
      </c>
      <c r="E1407" s="313">
        <v>3</v>
      </c>
      <c r="F1407" s="313">
        <v>3</v>
      </c>
      <c r="G1407" s="314"/>
      <c r="H1407" s="314"/>
      <c r="I1407" s="315">
        <f t="shared" si="138"/>
        <v>3</v>
      </c>
      <c r="J1407" s="315">
        <f t="shared" si="139"/>
        <v>3</v>
      </c>
    </row>
    <row r="1408" spans="1:10">
      <c r="A1408" s="78"/>
      <c r="B1408" s="194"/>
      <c r="C1408" s="316" t="s">
        <v>3369</v>
      </c>
      <c r="D1408" s="234" t="s">
        <v>3370</v>
      </c>
      <c r="E1408" s="313">
        <v>1</v>
      </c>
      <c r="F1408" s="313">
        <v>1</v>
      </c>
      <c r="G1408" s="314">
        <v>6</v>
      </c>
      <c r="H1408" s="314">
        <v>6</v>
      </c>
      <c r="I1408" s="315">
        <f t="shared" si="138"/>
        <v>7</v>
      </c>
      <c r="J1408" s="315">
        <f t="shared" si="139"/>
        <v>7</v>
      </c>
    </row>
    <row r="1409" spans="1:10">
      <c r="A1409" s="78"/>
      <c r="B1409" s="194"/>
      <c r="C1409" s="312" t="s">
        <v>3371</v>
      </c>
      <c r="D1409" s="234" t="s">
        <v>3372</v>
      </c>
      <c r="E1409" s="313"/>
      <c r="F1409" s="313"/>
      <c r="G1409" s="314">
        <v>1</v>
      </c>
      <c r="H1409" s="314">
        <v>1</v>
      </c>
      <c r="I1409" s="315">
        <f t="shared" si="138"/>
        <v>1</v>
      </c>
      <c r="J1409" s="315">
        <f t="shared" si="139"/>
        <v>1</v>
      </c>
    </row>
    <row r="1410" spans="1:10">
      <c r="A1410" s="78"/>
      <c r="B1410" s="194"/>
      <c r="C1410" s="312" t="s">
        <v>3373</v>
      </c>
      <c r="D1410" s="234" t="s">
        <v>3374</v>
      </c>
      <c r="E1410" s="313"/>
      <c r="F1410" s="313"/>
      <c r="G1410" s="314">
        <v>4</v>
      </c>
      <c r="H1410" s="314">
        <v>4</v>
      </c>
      <c r="I1410" s="315">
        <f t="shared" si="138"/>
        <v>4</v>
      </c>
      <c r="J1410" s="315">
        <f t="shared" si="139"/>
        <v>4</v>
      </c>
    </row>
    <row r="1411" spans="1:10">
      <c r="A1411" s="78"/>
      <c r="B1411" s="194"/>
      <c r="C1411" s="312" t="s">
        <v>3375</v>
      </c>
      <c r="D1411" s="234" t="s">
        <v>3376</v>
      </c>
      <c r="E1411" s="313"/>
      <c r="F1411" s="313"/>
      <c r="G1411" s="314"/>
      <c r="H1411" s="314"/>
      <c r="I1411" s="315">
        <f t="shared" ref="I1411:I1442" si="140">E1411+G1411</f>
        <v>0</v>
      </c>
      <c r="J1411" s="315">
        <f t="shared" ref="J1411:J1442" si="141">F1411+H1411</f>
        <v>0</v>
      </c>
    </row>
    <row r="1412" spans="1:10">
      <c r="A1412" s="78"/>
      <c r="B1412" s="194"/>
      <c r="C1412" s="317" t="s">
        <v>3377</v>
      </c>
      <c r="D1412" s="265" t="s">
        <v>3378</v>
      </c>
      <c r="E1412" s="313"/>
      <c r="F1412" s="313"/>
      <c r="G1412" s="314"/>
      <c r="H1412" s="314"/>
      <c r="I1412" s="315">
        <f t="shared" si="140"/>
        <v>0</v>
      </c>
      <c r="J1412" s="315">
        <f t="shared" si="141"/>
        <v>0</v>
      </c>
    </row>
    <row r="1413" spans="1:10">
      <c r="A1413" s="78"/>
      <c r="B1413" s="194"/>
      <c r="C1413" s="317" t="s">
        <v>3379</v>
      </c>
      <c r="D1413" s="265" t="s">
        <v>3380</v>
      </c>
      <c r="E1413" s="313"/>
      <c r="F1413" s="313"/>
      <c r="G1413" s="313"/>
      <c r="H1413" s="313"/>
      <c r="I1413" s="315">
        <f t="shared" si="140"/>
        <v>0</v>
      </c>
      <c r="J1413" s="315">
        <f t="shared" si="141"/>
        <v>0</v>
      </c>
    </row>
    <row r="1414" spans="1:10" ht="25.5">
      <c r="A1414" s="78"/>
      <c r="B1414" s="194"/>
      <c r="C1414" s="317" t="s">
        <v>3381</v>
      </c>
      <c r="D1414" s="265" t="s">
        <v>3382</v>
      </c>
      <c r="E1414" s="313">
        <v>15</v>
      </c>
      <c r="F1414" s="313">
        <v>15</v>
      </c>
      <c r="G1414" s="314">
        <v>5</v>
      </c>
      <c r="H1414" s="314">
        <v>5</v>
      </c>
      <c r="I1414" s="315">
        <f t="shared" si="140"/>
        <v>20</v>
      </c>
      <c r="J1414" s="315">
        <f t="shared" si="141"/>
        <v>20</v>
      </c>
    </row>
    <row r="1415" spans="1:10" ht="25.5">
      <c r="A1415" s="78"/>
      <c r="B1415" s="194"/>
      <c r="C1415" s="317" t="s">
        <v>3383</v>
      </c>
      <c r="D1415" s="265" t="s">
        <v>3384</v>
      </c>
      <c r="E1415" s="313">
        <v>1</v>
      </c>
      <c r="F1415" s="313">
        <v>1</v>
      </c>
      <c r="G1415" s="313"/>
      <c r="H1415" s="313"/>
      <c r="I1415" s="315">
        <f t="shared" si="140"/>
        <v>1</v>
      </c>
      <c r="J1415" s="315">
        <f t="shared" si="141"/>
        <v>1</v>
      </c>
    </row>
    <row r="1416" spans="1:10">
      <c r="A1416" s="78"/>
      <c r="B1416" s="194"/>
      <c r="C1416" s="318" t="s">
        <v>3256</v>
      </c>
      <c r="D1416" s="265" t="s">
        <v>3257</v>
      </c>
      <c r="E1416" s="313"/>
      <c r="F1416" s="313"/>
      <c r="G1416" s="314"/>
      <c r="H1416" s="314"/>
      <c r="I1416" s="315">
        <f t="shared" si="140"/>
        <v>0</v>
      </c>
      <c r="J1416" s="315">
        <f t="shared" si="141"/>
        <v>0</v>
      </c>
    </row>
    <row r="1417" spans="1:10">
      <c r="A1417" s="78"/>
      <c r="B1417" s="194"/>
      <c r="C1417" s="319" t="s">
        <v>3385</v>
      </c>
      <c r="D1417" s="265" t="s">
        <v>3386</v>
      </c>
      <c r="E1417" s="313"/>
      <c r="F1417" s="313"/>
      <c r="G1417" s="314"/>
      <c r="H1417" s="314"/>
      <c r="I1417" s="315">
        <f t="shared" si="140"/>
        <v>0</v>
      </c>
      <c r="J1417" s="315">
        <f t="shared" si="141"/>
        <v>0</v>
      </c>
    </row>
    <row r="1418" spans="1:10">
      <c r="A1418" s="78"/>
      <c r="B1418" s="194"/>
      <c r="C1418" s="312" t="s">
        <v>3387</v>
      </c>
      <c r="D1418" s="234" t="s">
        <v>3388</v>
      </c>
      <c r="E1418" s="313">
        <v>3</v>
      </c>
      <c r="F1418" s="313">
        <v>3</v>
      </c>
      <c r="G1418" s="314">
        <v>5</v>
      </c>
      <c r="H1418" s="314">
        <v>5</v>
      </c>
      <c r="I1418" s="315">
        <f t="shared" si="140"/>
        <v>8</v>
      </c>
      <c r="J1418" s="315">
        <f t="shared" si="141"/>
        <v>8</v>
      </c>
    </row>
    <row r="1419" spans="1:10">
      <c r="A1419" s="78"/>
      <c r="B1419" s="194"/>
      <c r="C1419" s="319" t="s">
        <v>3389</v>
      </c>
      <c r="D1419" s="265" t="s">
        <v>3390</v>
      </c>
      <c r="E1419" s="313"/>
      <c r="F1419" s="313"/>
      <c r="G1419" s="314">
        <v>3</v>
      </c>
      <c r="H1419" s="314">
        <v>3</v>
      </c>
      <c r="I1419" s="315">
        <f t="shared" si="140"/>
        <v>3</v>
      </c>
      <c r="J1419" s="315">
        <f t="shared" si="141"/>
        <v>3</v>
      </c>
    </row>
    <row r="1420" spans="1:10">
      <c r="A1420" s="78"/>
      <c r="B1420" s="194"/>
      <c r="C1420" s="317" t="s">
        <v>3391</v>
      </c>
      <c r="D1420" s="265" t="s">
        <v>3392</v>
      </c>
      <c r="E1420" s="313"/>
      <c r="F1420" s="313"/>
      <c r="G1420" s="314"/>
      <c r="H1420" s="314"/>
      <c r="I1420" s="315">
        <f t="shared" si="140"/>
        <v>0</v>
      </c>
      <c r="J1420" s="315">
        <f t="shared" si="141"/>
        <v>0</v>
      </c>
    </row>
    <row r="1421" spans="1:10">
      <c r="A1421" s="78"/>
      <c r="B1421" s="194"/>
      <c r="C1421" s="320" t="s">
        <v>3393</v>
      </c>
      <c r="D1421" s="234" t="s">
        <v>3394</v>
      </c>
      <c r="E1421" s="314">
        <v>1</v>
      </c>
      <c r="F1421" s="314">
        <v>1</v>
      </c>
      <c r="G1421" s="314">
        <v>1</v>
      </c>
      <c r="H1421" s="314">
        <v>1</v>
      </c>
      <c r="I1421" s="315">
        <f t="shared" si="140"/>
        <v>2</v>
      </c>
      <c r="J1421" s="315">
        <f t="shared" si="141"/>
        <v>2</v>
      </c>
    </row>
    <row r="1422" spans="1:10">
      <c r="A1422" s="78"/>
      <c r="B1422" s="194"/>
      <c r="C1422" s="312" t="s">
        <v>3395</v>
      </c>
      <c r="D1422" s="234" t="s">
        <v>3396</v>
      </c>
      <c r="E1422" s="314"/>
      <c r="F1422" s="314"/>
      <c r="G1422" s="313">
        <v>2</v>
      </c>
      <c r="H1422" s="313">
        <v>2</v>
      </c>
      <c r="I1422" s="315">
        <f t="shared" si="140"/>
        <v>2</v>
      </c>
      <c r="J1422" s="315">
        <f t="shared" si="141"/>
        <v>2</v>
      </c>
    </row>
    <row r="1423" spans="1:10" ht="25.5">
      <c r="A1423" s="78"/>
      <c r="B1423" s="194"/>
      <c r="C1423" s="312" t="s">
        <v>3397</v>
      </c>
      <c r="D1423" s="234" t="s">
        <v>3398</v>
      </c>
      <c r="E1423" s="314">
        <v>10</v>
      </c>
      <c r="F1423" s="314">
        <v>10</v>
      </c>
      <c r="G1423" s="314">
        <v>4</v>
      </c>
      <c r="H1423" s="314">
        <v>4</v>
      </c>
      <c r="I1423" s="315">
        <f t="shared" si="140"/>
        <v>14</v>
      </c>
      <c r="J1423" s="315">
        <f t="shared" si="141"/>
        <v>14</v>
      </c>
    </row>
    <row r="1424" spans="1:10" ht="25.5">
      <c r="A1424" s="78"/>
      <c r="B1424" s="194"/>
      <c r="C1424" s="312" t="s">
        <v>3399</v>
      </c>
      <c r="D1424" s="234" t="s">
        <v>3400</v>
      </c>
      <c r="E1424" s="314"/>
      <c r="F1424" s="314"/>
      <c r="G1424" s="313">
        <v>1</v>
      </c>
      <c r="H1424" s="313">
        <v>1</v>
      </c>
      <c r="I1424" s="315">
        <f t="shared" si="140"/>
        <v>1</v>
      </c>
      <c r="J1424" s="315">
        <f t="shared" si="141"/>
        <v>1</v>
      </c>
    </row>
    <row r="1425" spans="1:10" ht="25.5">
      <c r="A1425" s="78"/>
      <c r="B1425" s="194"/>
      <c r="C1425" s="312" t="s">
        <v>2937</v>
      </c>
      <c r="D1425" s="234" t="s">
        <v>2938</v>
      </c>
      <c r="E1425" s="314"/>
      <c r="F1425" s="314"/>
      <c r="G1425" s="313"/>
      <c r="H1425" s="313"/>
      <c r="I1425" s="315">
        <f t="shared" si="140"/>
        <v>0</v>
      </c>
      <c r="J1425" s="315">
        <f t="shared" si="141"/>
        <v>0</v>
      </c>
    </row>
    <row r="1426" spans="1:10" ht="25.5">
      <c r="A1426" s="78"/>
      <c r="B1426" s="194"/>
      <c r="C1426" s="312" t="s">
        <v>2939</v>
      </c>
      <c r="D1426" s="234" t="s">
        <v>2940</v>
      </c>
      <c r="E1426" s="314"/>
      <c r="F1426" s="314"/>
      <c r="G1426" s="313"/>
      <c r="H1426" s="313"/>
      <c r="I1426" s="315">
        <f t="shared" si="140"/>
        <v>0</v>
      </c>
      <c r="J1426" s="315">
        <f t="shared" si="141"/>
        <v>0</v>
      </c>
    </row>
    <row r="1427" spans="1:10">
      <c r="A1427" s="78"/>
      <c r="B1427" s="194"/>
      <c r="C1427" s="319" t="s">
        <v>2869</v>
      </c>
      <c r="D1427" s="265" t="s">
        <v>3401</v>
      </c>
      <c r="E1427" s="313"/>
      <c r="F1427" s="313"/>
      <c r="G1427" s="313"/>
      <c r="H1427" s="313"/>
      <c r="I1427" s="315">
        <f t="shared" si="140"/>
        <v>0</v>
      </c>
      <c r="J1427" s="315">
        <f t="shared" si="141"/>
        <v>0</v>
      </c>
    </row>
    <row r="1428" spans="1:10" ht="25.5">
      <c r="A1428" s="78"/>
      <c r="B1428" s="194"/>
      <c r="C1428" s="320" t="s">
        <v>2139</v>
      </c>
      <c r="D1428" s="234" t="s">
        <v>3402</v>
      </c>
      <c r="E1428" s="314"/>
      <c r="F1428" s="314"/>
      <c r="G1428" s="313"/>
      <c r="H1428" s="313"/>
      <c r="I1428" s="315">
        <f t="shared" si="140"/>
        <v>0</v>
      </c>
      <c r="J1428" s="315">
        <f t="shared" si="141"/>
        <v>0</v>
      </c>
    </row>
    <row r="1429" spans="1:10" ht="25.5">
      <c r="A1429" s="78"/>
      <c r="B1429" s="194"/>
      <c r="C1429" s="320" t="s">
        <v>3403</v>
      </c>
      <c r="D1429" s="234" t="s">
        <v>3404</v>
      </c>
      <c r="E1429" s="314"/>
      <c r="F1429" s="314"/>
      <c r="G1429" s="313"/>
      <c r="H1429" s="313"/>
      <c r="I1429" s="315">
        <f t="shared" si="140"/>
        <v>0</v>
      </c>
      <c r="J1429" s="315">
        <f t="shared" si="141"/>
        <v>0</v>
      </c>
    </row>
    <row r="1430" spans="1:10">
      <c r="A1430" s="78"/>
      <c r="B1430" s="194"/>
      <c r="C1430" s="312" t="s">
        <v>3405</v>
      </c>
      <c r="D1430" s="234" t="s">
        <v>3406</v>
      </c>
      <c r="E1430" s="314"/>
      <c r="F1430" s="314"/>
      <c r="G1430" s="314">
        <v>3</v>
      </c>
      <c r="H1430" s="314">
        <v>3</v>
      </c>
      <c r="I1430" s="315">
        <f t="shared" si="140"/>
        <v>3</v>
      </c>
      <c r="J1430" s="315">
        <f t="shared" si="141"/>
        <v>3</v>
      </c>
    </row>
    <row r="1431" spans="1:10" ht="25.5">
      <c r="A1431" s="78"/>
      <c r="B1431" s="194"/>
      <c r="C1431" s="320" t="s">
        <v>3407</v>
      </c>
      <c r="D1431" s="234" t="s">
        <v>3408</v>
      </c>
      <c r="E1431" s="314"/>
      <c r="F1431" s="314"/>
      <c r="G1431" s="314"/>
      <c r="H1431" s="314"/>
      <c r="I1431" s="315">
        <f t="shared" si="140"/>
        <v>0</v>
      </c>
      <c r="J1431" s="315">
        <f t="shared" si="141"/>
        <v>0</v>
      </c>
    </row>
    <row r="1432" spans="1:10" ht="25.5">
      <c r="A1432" s="78"/>
      <c r="B1432" s="194"/>
      <c r="C1432" s="320" t="s">
        <v>3409</v>
      </c>
      <c r="D1432" s="234" t="s">
        <v>3410</v>
      </c>
      <c r="E1432" s="314"/>
      <c r="F1432" s="314"/>
      <c r="G1432" s="313">
        <v>1</v>
      </c>
      <c r="H1432" s="313">
        <v>1</v>
      </c>
      <c r="I1432" s="315">
        <f t="shared" si="140"/>
        <v>1</v>
      </c>
      <c r="J1432" s="315">
        <f t="shared" si="141"/>
        <v>1</v>
      </c>
    </row>
    <row r="1433" spans="1:10">
      <c r="A1433" s="78"/>
      <c r="B1433" s="194"/>
      <c r="C1433" s="319" t="s">
        <v>3411</v>
      </c>
      <c r="D1433" s="264" t="s">
        <v>3412</v>
      </c>
      <c r="E1433" s="314"/>
      <c r="F1433" s="314"/>
      <c r="G1433" s="314">
        <v>1</v>
      </c>
      <c r="H1433" s="314">
        <v>1</v>
      </c>
      <c r="I1433" s="315">
        <f t="shared" si="140"/>
        <v>1</v>
      </c>
      <c r="J1433" s="315">
        <f t="shared" si="141"/>
        <v>1</v>
      </c>
    </row>
    <row r="1434" spans="1:10" ht="25.5">
      <c r="A1434" s="78"/>
      <c r="B1434" s="194"/>
      <c r="C1434" s="319" t="s">
        <v>2875</v>
      </c>
      <c r="D1434" s="264" t="s">
        <v>3413</v>
      </c>
      <c r="E1434" s="313"/>
      <c r="F1434" s="313"/>
      <c r="G1434" s="314"/>
      <c r="H1434" s="314"/>
      <c r="I1434" s="315">
        <f t="shared" si="140"/>
        <v>0</v>
      </c>
      <c r="J1434" s="315">
        <f t="shared" si="141"/>
        <v>0</v>
      </c>
    </row>
    <row r="1435" spans="1:10" ht="25.5">
      <c r="A1435" s="78"/>
      <c r="B1435" s="194"/>
      <c r="C1435" s="319" t="s">
        <v>3414</v>
      </c>
      <c r="D1435" s="265" t="s">
        <v>3415</v>
      </c>
      <c r="E1435" s="313"/>
      <c r="F1435" s="313"/>
      <c r="G1435" s="314"/>
      <c r="H1435" s="314"/>
      <c r="I1435" s="315">
        <f t="shared" si="140"/>
        <v>0</v>
      </c>
      <c r="J1435" s="315">
        <f t="shared" si="141"/>
        <v>0</v>
      </c>
    </row>
    <row r="1436" spans="1:10">
      <c r="A1436" s="78"/>
      <c r="B1436" s="194"/>
      <c r="C1436" s="321" t="s">
        <v>3416</v>
      </c>
      <c r="D1436" s="264" t="s">
        <v>3417</v>
      </c>
      <c r="E1436" s="313"/>
      <c r="F1436" s="313"/>
      <c r="G1436" s="314"/>
      <c r="H1436" s="314"/>
      <c r="I1436" s="315">
        <f t="shared" si="140"/>
        <v>0</v>
      </c>
      <c r="J1436" s="315">
        <f t="shared" si="141"/>
        <v>0</v>
      </c>
    </row>
    <row r="1437" spans="1:10">
      <c r="A1437" s="78"/>
      <c r="B1437" s="194"/>
      <c r="C1437" s="317" t="s">
        <v>3418</v>
      </c>
      <c r="D1437" s="265" t="s">
        <v>3419</v>
      </c>
      <c r="E1437" s="313">
        <v>7</v>
      </c>
      <c r="F1437" s="313">
        <v>7</v>
      </c>
      <c r="G1437" s="314">
        <v>1</v>
      </c>
      <c r="H1437" s="314">
        <v>1</v>
      </c>
      <c r="I1437" s="315">
        <f t="shared" si="140"/>
        <v>8</v>
      </c>
      <c r="J1437" s="315">
        <f t="shared" si="141"/>
        <v>8</v>
      </c>
    </row>
    <row r="1438" spans="1:10">
      <c r="A1438" s="78"/>
      <c r="B1438" s="194"/>
      <c r="C1438" s="317" t="s">
        <v>3136</v>
      </c>
      <c r="D1438" s="265" t="s">
        <v>3420</v>
      </c>
      <c r="E1438" s="313">
        <v>1</v>
      </c>
      <c r="F1438" s="313">
        <v>1</v>
      </c>
      <c r="G1438" s="314">
        <v>4</v>
      </c>
      <c r="H1438" s="314">
        <v>4</v>
      </c>
      <c r="I1438" s="315">
        <f t="shared" si="140"/>
        <v>5</v>
      </c>
      <c r="J1438" s="315">
        <f t="shared" si="141"/>
        <v>5</v>
      </c>
    </row>
    <row r="1439" spans="1:10" ht="25.5">
      <c r="A1439" s="78"/>
      <c r="B1439" s="194"/>
      <c r="C1439" s="317" t="s">
        <v>3421</v>
      </c>
      <c r="D1439" s="265" t="s">
        <v>3422</v>
      </c>
      <c r="E1439" s="313"/>
      <c r="F1439" s="313"/>
      <c r="G1439" s="314">
        <v>1</v>
      </c>
      <c r="H1439" s="314">
        <v>1</v>
      </c>
      <c r="I1439" s="315">
        <f t="shared" si="140"/>
        <v>1</v>
      </c>
      <c r="J1439" s="315">
        <f t="shared" si="141"/>
        <v>1</v>
      </c>
    </row>
    <row r="1440" spans="1:10" ht="25.5">
      <c r="A1440" s="78"/>
      <c r="B1440" s="194"/>
      <c r="C1440" s="317" t="s">
        <v>3423</v>
      </c>
      <c r="D1440" s="265" t="s">
        <v>3424</v>
      </c>
      <c r="E1440" s="313"/>
      <c r="F1440" s="313"/>
      <c r="G1440" s="314"/>
      <c r="H1440" s="314"/>
      <c r="I1440" s="315">
        <f t="shared" si="140"/>
        <v>0</v>
      </c>
      <c r="J1440" s="315">
        <f t="shared" si="141"/>
        <v>0</v>
      </c>
    </row>
    <row r="1441" spans="1:10" ht="25.5">
      <c r="A1441" s="78"/>
      <c r="B1441" s="194"/>
      <c r="C1441" s="320" t="s">
        <v>3425</v>
      </c>
      <c r="D1441" s="265" t="s">
        <v>3426</v>
      </c>
      <c r="E1441" s="313"/>
      <c r="F1441" s="313"/>
      <c r="G1441" s="314"/>
      <c r="H1441" s="314"/>
      <c r="I1441" s="315">
        <f t="shared" si="140"/>
        <v>0</v>
      </c>
      <c r="J1441" s="315">
        <f t="shared" si="141"/>
        <v>0</v>
      </c>
    </row>
    <row r="1442" spans="1:10">
      <c r="A1442" s="78"/>
      <c r="B1442" s="194"/>
      <c r="C1442" s="320" t="s">
        <v>3427</v>
      </c>
      <c r="D1442" s="265" t="s">
        <v>3428</v>
      </c>
      <c r="E1442" s="313"/>
      <c r="F1442" s="313"/>
      <c r="G1442" s="314"/>
      <c r="H1442" s="314"/>
      <c r="I1442" s="315">
        <f t="shared" si="140"/>
        <v>0</v>
      </c>
      <c r="J1442" s="315">
        <f t="shared" si="141"/>
        <v>0</v>
      </c>
    </row>
    <row r="1443" spans="1:10">
      <c r="A1443" s="78"/>
      <c r="B1443" s="194"/>
      <c r="C1443" s="322" t="s">
        <v>3429</v>
      </c>
      <c r="D1443" s="265" t="s">
        <v>3430</v>
      </c>
      <c r="E1443" s="313"/>
      <c r="F1443" s="313"/>
      <c r="G1443" s="314"/>
      <c r="H1443" s="314"/>
      <c r="I1443" s="315">
        <f t="shared" ref="I1443:I1474" si="142">E1443+G1443</f>
        <v>0</v>
      </c>
      <c r="J1443" s="315">
        <f t="shared" ref="J1443:J1474" si="143">F1443+H1443</f>
        <v>0</v>
      </c>
    </row>
    <row r="1444" spans="1:10" ht="25.5">
      <c r="A1444" s="78"/>
      <c r="B1444" s="194"/>
      <c r="C1444" s="320" t="s">
        <v>3431</v>
      </c>
      <c r="D1444" s="234" t="s">
        <v>3432</v>
      </c>
      <c r="E1444" s="313"/>
      <c r="F1444" s="313"/>
      <c r="G1444" s="314"/>
      <c r="H1444" s="314"/>
      <c r="I1444" s="315">
        <f t="shared" si="142"/>
        <v>0</v>
      </c>
      <c r="J1444" s="315">
        <f t="shared" si="143"/>
        <v>0</v>
      </c>
    </row>
    <row r="1445" spans="1:10" ht="38.25">
      <c r="A1445" s="78"/>
      <c r="B1445" s="194"/>
      <c r="C1445" s="312" t="s">
        <v>3259</v>
      </c>
      <c r="D1445" s="234" t="s">
        <v>3433</v>
      </c>
      <c r="E1445" s="313"/>
      <c r="F1445" s="313"/>
      <c r="G1445" s="313">
        <v>1</v>
      </c>
      <c r="H1445" s="313">
        <v>1</v>
      </c>
      <c r="I1445" s="315">
        <f t="shared" si="142"/>
        <v>1</v>
      </c>
      <c r="J1445" s="315">
        <f t="shared" si="143"/>
        <v>1</v>
      </c>
    </row>
    <row r="1446" spans="1:10" ht="25.5">
      <c r="A1446" s="78"/>
      <c r="B1446" s="194"/>
      <c r="C1446" s="312" t="s">
        <v>2867</v>
      </c>
      <c r="D1446" s="323" t="s">
        <v>3434</v>
      </c>
      <c r="E1446" s="313">
        <v>1</v>
      </c>
      <c r="F1446" s="313">
        <v>1</v>
      </c>
      <c r="G1446" s="313"/>
      <c r="H1446" s="313"/>
      <c r="I1446" s="315">
        <f t="shared" si="142"/>
        <v>1</v>
      </c>
      <c r="J1446" s="315">
        <f t="shared" si="143"/>
        <v>1</v>
      </c>
    </row>
    <row r="1447" spans="1:10" ht="25.5">
      <c r="A1447" s="78"/>
      <c r="B1447" s="194"/>
      <c r="C1447" s="312" t="s">
        <v>3435</v>
      </c>
      <c r="D1447" s="323" t="s">
        <v>3436</v>
      </c>
      <c r="E1447" s="313"/>
      <c r="F1447" s="313"/>
      <c r="G1447" s="314"/>
      <c r="H1447" s="314"/>
      <c r="I1447" s="315">
        <f t="shared" si="142"/>
        <v>0</v>
      </c>
      <c r="J1447" s="315">
        <f t="shared" si="143"/>
        <v>0</v>
      </c>
    </row>
    <row r="1448" spans="1:10" ht="25.5">
      <c r="A1448" s="78"/>
      <c r="B1448" s="194"/>
      <c r="C1448" s="312" t="s">
        <v>3437</v>
      </c>
      <c r="D1448" s="323" t="s">
        <v>3438</v>
      </c>
      <c r="E1448" s="313">
        <v>2</v>
      </c>
      <c r="F1448" s="313">
        <v>2</v>
      </c>
      <c r="G1448" s="314">
        <v>1</v>
      </c>
      <c r="H1448" s="314">
        <v>1</v>
      </c>
      <c r="I1448" s="315">
        <f t="shared" si="142"/>
        <v>3</v>
      </c>
      <c r="J1448" s="315">
        <f t="shared" si="143"/>
        <v>3</v>
      </c>
    </row>
    <row r="1449" spans="1:10">
      <c r="A1449" s="78"/>
      <c r="B1449" s="194"/>
      <c r="C1449" s="319" t="s">
        <v>3439</v>
      </c>
      <c r="D1449" s="264" t="s">
        <v>3440</v>
      </c>
      <c r="E1449" s="313">
        <v>4</v>
      </c>
      <c r="F1449" s="313">
        <v>4</v>
      </c>
      <c r="G1449" s="313"/>
      <c r="H1449" s="313"/>
      <c r="I1449" s="315">
        <f t="shared" si="142"/>
        <v>4</v>
      </c>
      <c r="J1449" s="315">
        <f t="shared" si="143"/>
        <v>4</v>
      </c>
    </row>
    <row r="1450" spans="1:10" ht="25.5">
      <c r="A1450" s="78"/>
      <c r="B1450" s="194"/>
      <c r="C1450" s="319" t="s">
        <v>3441</v>
      </c>
      <c r="D1450" s="264" t="s">
        <v>3442</v>
      </c>
      <c r="E1450" s="313"/>
      <c r="F1450" s="313"/>
      <c r="G1450" s="313"/>
      <c r="H1450" s="313"/>
      <c r="I1450" s="315">
        <f t="shared" si="142"/>
        <v>0</v>
      </c>
      <c r="J1450" s="315">
        <f t="shared" si="143"/>
        <v>0</v>
      </c>
    </row>
    <row r="1451" spans="1:10" ht="25.5">
      <c r="A1451" s="78"/>
      <c r="B1451" s="194"/>
      <c r="C1451" s="319" t="s">
        <v>3443</v>
      </c>
      <c r="D1451" s="265" t="s">
        <v>3444</v>
      </c>
      <c r="E1451" s="313"/>
      <c r="F1451" s="313"/>
      <c r="G1451" s="313">
        <v>21</v>
      </c>
      <c r="H1451" s="313">
        <v>21</v>
      </c>
      <c r="I1451" s="315">
        <f t="shared" si="142"/>
        <v>21</v>
      </c>
      <c r="J1451" s="315">
        <f t="shared" si="143"/>
        <v>21</v>
      </c>
    </row>
    <row r="1452" spans="1:10" ht="25.5">
      <c r="A1452" s="78"/>
      <c r="B1452" s="194"/>
      <c r="C1452" s="319" t="s">
        <v>3445</v>
      </c>
      <c r="D1452" s="265" t="s">
        <v>3446</v>
      </c>
      <c r="E1452" s="313"/>
      <c r="F1452" s="313"/>
      <c r="G1452" s="313"/>
      <c r="H1452" s="313"/>
      <c r="I1452" s="315">
        <f t="shared" si="142"/>
        <v>0</v>
      </c>
      <c r="J1452" s="315">
        <f t="shared" si="143"/>
        <v>0</v>
      </c>
    </row>
    <row r="1453" spans="1:10">
      <c r="A1453" s="78"/>
      <c r="B1453" s="194"/>
      <c r="C1453" s="319" t="s">
        <v>3447</v>
      </c>
      <c r="D1453" s="265" t="s">
        <v>3376</v>
      </c>
      <c r="E1453" s="313"/>
      <c r="F1453" s="313"/>
      <c r="G1453" s="313">
        <v>1</v>
      </c>
      <c r="H1453" s="313">
        <v>1</v>
      </c>
      <c r="I1453" s="315">
        <f t="shared" si="142"/>
        <v>1</v>
      </c>
      <c r="J1453" s="315">
        <f t="shared" si="143"/>
        <v>1</v>
      </c>
    </row>
    <row r="1454" spans="1:10">
      <c r="A1454" s="78"/>
      <c r="B1454" s="194"/>
      <c r="C1454" s="319" t="s">
        <v>3448</v>
      </c>
      <c r="D1454" s="265" t="s">
        <v>3449</v>
      </c>
      <c r="E1454" s="313"/>
      <c r="F1454" s="313"/>
      <c r="G1454" s="313"/>
      <c r="H1454" s="313"/>
      <c r="I1454" s="315">
        <f t="shared" si="142"/>
        <v>0</v>
      </c>
      <c r="J1454" s="315">
        <f t="shared" si="143"/>
        <v>0</v>
      </c>
    </row>
    <row r="1455" spans="1:10" ht="25.5">
      <c r="A1455" s="78"/>
      <c r="B1455" s="194"/>
      <c r="C1455" s="312" t="s">
        <v>1914</v>
      </c>
      <c r="D1455" s="234" t="s">
        <v>3450</v>
      </c>
      <c r="E1455" s="313"/>
      <c r="F1455" s="313"/>
      <c r="G1455" s="313"/>
      <c r="H1455" s="313"/>
      <c r="I1455" s="315">
        <f t="shared" si="142"/>
        <v>0</v>
      </c>
      <c r="J1455" s="315">
        <f t="shared" si="143"/>
        <v>0</v>
      </c>
    </row>
    <row r="1456" spans="1:10" ht="25.5">
      <c r="A1456" s="78"/>
      <c r="B1456" s="194"/>
      <c r="C1456" s="319" t="s">
        <v>3080</v>
      </c>
      <c r="D1456" s="265" t="s">
        <v>3451</v>
      </c>
      <c r="E1456" s="313"/>
      <c r="F1456" s="313"/>
      <c r="G1456" s="313"/>
      <c r="H1456" s="313"/>
      <c r="I1456" s="315">
        <f t="shared" si="142"/>
        <v>0</v>
      </c>
      <c r="J1456" s="315">
        <f t="shared" si="143"/>
        <v>0</v>
      </c>
    </row>
    <row r="1457" spans="1:10" ht="25.5">
      <c r="A1457" s="78"/>
      <c r="B1457" s="194"/>
      <c r="C1457" s="319" t="s">
        <v>3452</v>
      </c>
      <c r="D1457" s="265" t="s">
        <v>3453</v>
      </c>
      <c r="E1457" s="313"/>
      <c r="F1457" s="313"/>
      <c r="G1457" s="313"/>
      <c r="H1457" s="313"/>
      <c r="I1457" s="315">
        <f t="shared" si="142"/>
        <v>0</v>
      </c>
      <c r="J1457" s="315">
        <f t="shared" si="143"/>
        <v>0</v>
      </c>
    </row>
    <row r="1458" spans="1:10">
      <c r="A1458" s="78"/>
      <c r="B1458" s="194"/>
      <c r="C1458" s="319" t="s">
        <v>3454</v>
      </c>
      <c r="D1458" s="265" t="s">
        <v>3455</v>
      </c>
      <c r="E1458" s="313"/>
      <c r="F1458" s="313"/>
      <c r="G1458" s="313"/>
      <c r="H1458" s="313"/>
      <c r="I1458" s="315">
        <f t="shared" si="142"/>
        <v>0</v>
      </c>
      <c r="J1458" s="315">
        <f t="shared" si="143"/>
        <v>0</v>
      </c>
    </row>
    <row r="1459" spans="1:10">
      <c r="A1459" s="78"/>
      <c r="B1459" s="194"/>
      <c r="C1459" s="319" t="s">
        <v>3456</v>
      </c>
      <c r="D1459" s="265" t="s">
        <v>3457</v>
      </c>
      <c r="E1459" s="313"/>
      <c r="F1459" s="313"/>
      <c r="G1459" s="313"/>
      <c r="H1459" s="313"/>
      <c r="I1459" s="315">
        <f t="shared" si="142"/>
        <v>0</v>
      </c>
      <c r="J1459" s="315">
        <f t="shared" si="143"/>
        <v>0</v>
      </c>
    </row>
    <row r="1460" spans="1:10">
      <c r="A1460" s="78"/>
      <c r="B1460" s="194"/>
      <c r="C1460" s="319" t="s">
        <v>3458</v>
      </c>
      <c r="D1460" s="265" t="s">
        <v>3459</v>
      </c>
      <c r="E1460" s="313"/>
      <c r="F1460" s="313"/>
      <c r="G1460" s="313"/>
      <c r="H1460" s="313"/>
      <c r="I1460" s="315">
        <f t="shared" si="142"/>
        <v>0</v>
      </c>
      <c r="J1460" s="315">
        <f t="shared" si="143"/>
        <v>0</v>
      </c>
    </row>
    <row r="1461" spans="1:10">
      <c r="A1461" s="78"/>
      <c r="B1461" s="194"/>
      <c r="C1461" s="319" t="s">
        <v>3014</v>
      </c>
      <c r="D1461" s="265" t="s">
        <v>3460</v>
      </c>
      <c r="E1461" s="313"/>
      <c r="F1461" s="313"/>
      <c r="G1461" s="313"/>
      <c r="H1461" s="313"/>
      <c r="I1461" s="315">
        <f t="shared" si="142"/>
        <v>0</v>
      </c>
      <c r="J1461" s="315">
        <f t="shared" si="143"/>
        <v>0</v>
      </c>
    </row>
    <row r="1462" spans="1:10">
      <c r="A1462" s="78"/>
      <c r="B1462" s="194"/>
      <c r="C1462" s="319" t="s">
        <v>3461</v>
      </c>
      <c r="D1462" s="265" t="s">
        <v>3462</v>
      </c>
      <c r="E1462" s="313">
        <v>4</v>
      </c>
      <c r="F1462" s="313">
        <v>4</v>
      </c>
      <c r="G1462" s="313">
        <v>2</v>
      </c>
      <c r="H1462" s="313">
        <v>2</v>
      </c>
      <c r="I1462" s="315">
        <f t="shared" si="142"/>
        <v>6</v>
      </c>
      <c r="J1462" s="315">
        <f t="shared" si="143"/>
        <v>6</v>
      </c>
    </row>
    <row r="1463" spans="1:10">
      <c r="A1463" s="78"/>
      <c r="B1463" s="194"/>
      <c r="C1463" s="319" t="s">
        <v>3463</v>
      </c>
      <c r="D1463" s="265" t="s">
        <v>3464</v>
      </c>
      <c r="E1463" s="313">
        <v>1</v>
      </c>
      <c r="F1463" s="313">
        <v>1</v>
      </c>
      <c r="G1463" s="313">
        <v>2</v>
      </c>
      <c r="H1463" s="313">
        <v>2</v>
      </c>
      <c r="I1463" s="315">
        <f t="shared" si="142"/>
        <v>3</v>
      </c>
      <c r="J1463" s="315">
        <f t="shared" si="143"/>
        <v>3</v>
      </c>
    </row>
    <row r="1464" spans="1:10" ht="25.5">
      <c r="A1464" s="78"/>
      <c r="B1464" s="194"/>
      <c r="C1464" s="319" t="s">
        <v>1974</v>
      </c>
      <c r="D1464" s="265" t="s">
        <v>3465</v>
      </c>
      <c r="E1464" s="313">
        <v>1</v>
      </c>
      <c r="F1464" s="313">
        <v>1</v>
      </c>
      <c r="G1464" s="313"/>
      <c r="H1464" s="313"/>
      <c r="I1464" s="315">
        <f t="shared" si="142"/>
        <v>1</v>
      </c>
      <c r="J1464" s="315">
        <f t="shared" si="143"/>
        <v>1</v>
      </c>
    </row>
    <row r="1465" spans="1:10">
      <c r="A1465" s="78"/>
      <c r="B1465" s="194"/>
      <c r="C1465" s="319" t="s">
        <v>3466</v>
      </c>
      <c r="D1465" s="265" t="s">
        <v>3467</v>
      </c>
      <c r="E1465" s="313"/>
      <c r="F1465" s="313"/>
      <c r="G1465" s="313"/>
      <c r="H1465" s="313"/>
      <c r="I1465" s="315">
        <f t="shared" si="142"/>
        <v>0</v>
      </c>
      <c r="J1465" s="315">
        <f t="shared" si="143"/>
        <v>0</v>
      </c>
    </row>
    <row r="1466" spans="1:10">
      <c r="A1466" s="78"/>
      <c r="B1466" s="194"/>
      <c r="C1466" s="318" t="s">
        <v>3468</v>
      </c>
      <c r="D1466" s="265" t="s">
        <v>3469</v>
      </c>
      <c r="E1466" s="313"/>
      <c r="F1466" s="313"/>
      <c r="G1466" s="313"/>
      <c r="H1466" s="313"/>
      <c r="I1466" s="315">
        <f t="shared" si="142"/>
        <v>0</v>
      </c>
      <c r="J1466" s="315">
        <f t="shared" si="143"/>
        <v>0</v>
      </c>
    </row>
    <row r="1467" spans="1:10">
      <c r="A1467" s="78"/>
      <c r="B1467" s="194"/>
      <c r="C1467" s="319" t="s">
        <v>3470</v>
      </c>
      <c r="D1467" s="265" t="s">
        <v>3471</v>
      </c>
      <c r="E1467" s="313"/>
      <c r="F1467" s="313"/>
      <c r="G1467" s="313"/>
      <c r="H1467" s="313"/>
      <c r="I1467" s="315">
        <f t="shared" si="142"/>
        <v>0</v>
      </c>
      <c r="J1467" s="315">
        <f t="shared" si="143"/>
        <v>0</v>
      </c>
    </row>
    <row r="1468" spans="1:10" ht="25.5">
      <c r="A1468" s="78"/>
      <c r="B1468" s="194"/>
      <c r="C1468" s="319" t="s">
        <v>3472</v>
      </c>
      <c r="D1468" s="265" t="s">
        <v>3473</v>
      </c>
      <c r="E1468" s="313"/>
      <c r="F1468" s="313"/>
      <c r="G1468" s="313">
        <v>1</v>
      </c>
      <c r="H1468" s="313">
        <v>1</v>
      </c>
      <c r="I1468" s="315">
        <f t="shared" si="142"/>
        <v>1</v>
      </c>
      <c r="J1468" s="315">
        <f t="shared" si="143"/>
        <v>1</v>
      </c>
    </row>
    <row r="1469" spans="1:10">
      <c r="A1469" s="78"/>
      <c r="B1469" s="194"/>
      <c r="C1469" s="312" t="s">
        <v>3474</v>
      </c>
      <c r="D1469" s="234" t="s">
        <v>3475</v>
      </c>
      <c r="E1469" s="313">
        <v>1</v>
      </c>
      <c r="F1469" s="313">
        <v>1</v>
      </c>
      <c r="G1469" s="314">
        <v>1</v>
      </c>
      <c r="H1469" s="314">
        <v>1</v>
      </c>
      <c r="I1469" s="315">
        <f t="shared" si="142"/>
        <v>2</v>
      </c>
      <c r="J1469" s="315">
        <f t="shared" si="143"/>
        <v>2</v>
      </c>
    </row>
    <row r="1470" spans="1:10" ht="25.5">
      <c r="A1470" s="78"/>
      <c r="B1470" s="194"/>
      <c r="C1470" s="312" t="s">
        <v>3476</v>
      </c>
      <c r="D1470" s="234" t="s">
        <v>3477</v>
      </c>
      <c r="E1470" s="313"/>
      <c r="F1470" s="313"/>
      <c r="G1470" s="314"/>
      <c r="H1470" s="314"/>
      <c r="I1470" s="315">
        <f t="shared" si="142"/>
        <v>0</v>
      </c>
      <c r="J1470" s="315">
        <f t="shared" si="143"/>
        <v>0</v>
      </c>
    </row>
    <row r="1471" spans="1:10" ht="25.5">
      <c r="A1471" s="78"/>
      <c r="B1471" s="194"/>
      <c r="C1471" s="312" t="s">
        <v>3478</v>
      </c>
      <c r="D1471" s="234" t="s">
        <v>3479</v>
      </c>
      <c r="E1471" s="313"/>
      <c r="F1471" s="313"/>
      <c r="G1471" s="314">
        <v>1</v>
      </c>
      <c r="H1471" s="314">
        <v>1</v>
      </c>
      <c r="I1471" s="315">
        <f t="shared" si="142"/>
        <v>1</v>
      </c>
      <c r="J1471" s="315">
        <f t="shared" si="143"/>
        <v>1</v>
      </c>
    </row>
    <row r="1472" spans="1:10">
      <c r="A1472" s="78"/>
      <c r="B1472" s="194"/>
      <c r="C1472" s="312" t="s">
        <v>3480</v>
      </c>
      <c r="D1472" s="234" t="s">
        <v>3481</v>
      </c>
      <c r="E1472" s="313"/>
      <c r="F1472" s="313"/>
      <c r="G1472" s="314">
        <v>1</v>
      </c>
      <c r="H1472" s="314">
        <v>1</v>
      </c>
      <c r="I1472" s="315">
        <f t="shared" si="142"/>
        <v>1</v>
      </c>
      <c r="J1472" s="315">
        <f t="shared" si="143"/>
        <v>1</v>
      </c>
    </row>
    <row r="1473" spans="1:10">
      <c r="A1473" s="78"/>
      <c r="B1473" s="194"/>
      <c r="C1473" s="312" t="s">
        <v>3482</v>
      </c>
      <c r="D1473" s="234" t="s">
        <v>3483</v>
      </c>
      <c r="E1473" s="313">
        <v>1</v>
      </c>
      <c r="F1473" s="313">
        <v>1</v>
      </c>
      <c r="G1473" s="314"/>
      <c r="H1473" s="314"/>
      <c r="I1473" s="315">
        <f t="shared" si="142"/>
        <v>1</v>
      </c>
      <c r="J1473" s="315">
        <f t="shared" si="143"/>
        <v>1</v>
      </c>
    </row>
    <row r="1474" spans="1:10">
      <c r="A1474" s="78"/>
      <c r="B1474" s="194"/>
      <c r="C1474" s="312" t="s">
        <v>3484</v>
      </c>
      <c r="D1474" s="234" t="s">
        <v>3485</v>
      </c>
      <c r="E1474" s="313"/>
      <c r="F1474" s="313"/>
      <c r="G1474" s="314"/>
      <c r="H1474" s="314"/>
      <c r="I1474" s="315">
        <f t="shared" si="142"/>
        <v>0</v>
      </c>
      <c r="J1474" s="315">
        <f t="shared" si="143"/>
        <v>0</v>
      </c>
    </row>
    <row r="1475" spans="1:10">
      <c r="A1475" s="78"/>
      <c r="B1475" s="194"/>
      <c r="C1475" s="312" t="s">
        <v>3486</v>
      </c>
      <c r="D1475" s="234" t="s">
        <v>3487</v>
      </c>
      <c r="E1475" s="313"/>
      <c r="F1475" s="313"/>
      <c r="G1475" s="314">
        <v>1</v>
      </c>
      <c r="H1475" s="314">
        <v>1</v>
      </c>
      <c r="I1475" s="315">
        <f t="shared" ref="I1475:I1480" si="144">E1475+G1475</f>
        <v>1</v>
      </c>
      <c r="J1475" s="315">
        <f t="shared" ref="J1475:J1480" si="145">F1475+H1475</f>
        <v>1</v>
      </c>
    </row>
    <row r="1476" spans="1:10">
      <c r="A1476" s="78"/>
      <c r="B1476" s="194"/>
      <c r="C1476" s="312" t="s">
        <v>3488</v>
      </c>
      <c r="D1476" s="234" t="s">
        <v>3485</v>
      </c>
      <c r="E1476" s="313"/>
      <c r="F1476" s="313"/>
      <c r="G1476" s="314">
        <v>1</v>
      </c>
      <c r="H1476" s="314">
        <v>1</v>
      </c>
      <c r="I1476" s="315">
        <f t="shared" si="144"/>
        <v>1</v>
      </c>
      <c r="J1476" s="315">
        <f t="shared" si="145"/>
        <v>1</v>
      </c>
    </row>
    <row r="1477" spans="1:10" ht="25.5">
      <c r="A1477" s="78"/>
      <c r="B1477" s="194"/>
      <c r="C1477" s="312" t="s">
        <v>3489</v>
      </c>
      <c r="D1477" s="234" t="s">
        <v>3490</v>
      </c>
      <c r="E1477" s="313"/>
      <c r="F1477" s="313"/>
      <c r="G1477" s="314">
        <v>1</v>
      </c>
      <c r="H1477" s="314">
        <v>1</v>
      </c>
      <c r="I1477" s="315">
        <f t="shared" si="144"/>
        <v>1</v>
      </c>
      <c r="J1477" s="315">
        <f t="shared" si="145"/>
        <v>1</v>
      </c>
    </row>
    <row r="1478" spans="1:10">
      <c r="A1478" s="78"/>
      <c r="B1478" s="194"/>
      <c r="C1478" s="312" t="s">
        <v>3491</v>
      </c>
      <c r="D1478" s="234" t="s">
        <v>3492</v>
      </c>
      <c r="E1478" s="313"/>
      <c r="F1478" s="313"/>
      <c r="G1478" s="314">
        <v>1</v>
      </c>
      <c r="H1478" s="314">
        <v>1</v>
      </c>
      <c r="I1478" s="315">
        <f t="shared" si="144"/>
        <v>1</v>
      </c>
      <c r="J1478" s="315">
        <f t="shared" si="145"/>
        <v>1</v>
      </c>
    </row>
    <row r="1479" spans="1:10" ht="25.5">
      <c r="A1479" s="78"/>
      <c r="B1479" s="194"/>
      <c r="C1479" s="312" t="s">
        <v>3493</v>
      </c>
      <c r="D1479" s="234" t="s">
        <v>3494</v>
      </c>
      <c r="E1479" s="313">
        <v>1</v>
      </c>
      <c r="F1479" s="313">
        <v>1</v>
      </c>
      <c r="G1479" s="314"/>
      <c r="H1479" s="314"/>
      <c r="I1479" s="315">
        <f t="shared" si="144"/>
        <v>1</v>
      </c>
      <c r="J1479" s="315">
        <f t="shared" si="145"/>
        <v>1</v>
      </c>
    </row>
    <row r="1480" spans="1:10" ht="27.75" customHeight="1" thickBot="1">
      <c r="A1480" s="78"/>
      <c r="B1480" s="194"/>
      <c r="C1480" s="312" t="s">
        <v>3495</v>
      </c>
      <c r="D1480" s="234" t="s">
        <v>3496</v>
      </c>
      <c r="E1480" s="1253"/>
      <c r="F1480" s="1253"/>
      <c r="G1480" s="1254">
        <v>1</v>
      </c>
      <c r="H1480" s="1254">
        <v>1</v>
      </c>
      <c r="I1480" s="1255">
        <f t="shared" si="144"/>
        <v>1</v>
      </c>
      <c r="J1480" s="1255">
        <f t="shared" si="145"/>
        <v>1</v>
      </c>
    </row>
    <row r="1481" spans="1:10" ht="36" customHeight="1" thickBot="1">
      <c r="A1481" s="78"/>
      <c r="B1481" s="199" t="s">
        <v>1708</v>
      </c>
      <c r="C1481" s="197"/>
      <c r="D1481" s="78"/>
      <c r="E1481" s="1187">
        <f t="shared" ref="E1481:J1481" si="146">SUM(E1482:E1600)</f>
        <v>8522</v>
      </c>
      <c r="F1481" s="1187">
        <f t="shared" si="146"/>
        <v>8522</v>
      </c>
      <c r="G1481" s="1187">
        <f t="shared" si="146"/>
        <v>12489</v>
      </c>
      <c r="H1481" s="1187">
        <f t="shared" si="146"/>
        <v>12489</v>
      </c>
      <c r="I1481" s="1187">
        <f t="shared" si="146"/>
        <v>21011</v>
      </c>
      <c r="J1481" s="1186">
        <f t="shared" si="146"/>
        <v>21011</v>
      </c>
    </row>
    <row r="1482" spans="1:10" ht="25.5">
      <c r="A1482" s="78"/>
      <c r="B1482" s="199"/>
      <c r="C1482" s="233" t="s">
        <v>3497</v>
      </c>
      <c r="D1482" s="234" t="s">
        <v>3498</v>
      </c>
      <c r="E1482" s="252">
        <v>2002</v>
      </c>
      <c r="F1482" s="252">
        <v>2002</v>
      </c>
      <c r="G1482" s="300">
        <v>122</v>
      </c>
      <c r="H1482" s="300">
        <v>122</v>
      </c>
      <c r="I1482" s="235">
        <f t="shared" ref="I1482:I1513" si="147">E1482+G1482</f>
        <v>2124</v>
      </c>
      <c r="J1482" s="235">
        <f t="shared" ref="J1482:J1513" si="148">F1482+H1482</f>
        <v>2124</v>
      </c>
    </row>
    <row r="1483" spans="1:10" ht="25.5">
      <c r="A1483" s="78"/>
      <c r="B1483" s="199"/>
      <c r="C1483" s="233" t="s">
        <v>3499</v>
      </c>
      <c r="D1483" s="234" t="s">
        <v>3500</v>
      </c>
      <c r="E1483" s="242">
        <v>429</v>
      </c>
      <c r="F1483" s="242">
        <v>429</v>
      </c>
      <c r="G1483" s="238">
        <v>12</v>
      </c>
      <c r="H1483" s="238">
        <v>12</v>
      </c>
      <c r="I1483" s="239">
        <f t="shared" si="147"/>
        <v>441</v>
      </c>
      <c r="J1483" s="239">
        <f t="shared" si="148"/>
        <v>441</v>
      </c>
    </row>
    <row r="1484" spans="1:10" ht="25.5">
      <c r="A1484" s="78"/>
      <c r="B1484" s="199"/>
      <c r="C1484" s="233" t="s">
        <v>3435</v>
      </c>
      <c r="D1484" s="234" t="s">
        <v>3436</v>
      </c>
      <c r="E1484" s="242">
        <v>10</v>
      </c>
      <c r="F1484" s="242">
        <v>10</v>
      </c>
      <c r="G1484" s="238"/>
      <c r="H1484" s="238"/>
      <c r="I1484" s="239">
        <f t="shared" si="147"/>
        <v>10</v>
      </c>
      <c r="J1484" s="239">
        <f t="shared" si="148"/>
        <v>10</v>
      </c>
    </row>
    <row r="1485" spans="1:10" ht="38.25">
      <c r="A1485" s="78"/>
      <c r="B1485" s="199"/>
      <c r="C1485" s="233" t="s">
        <v>3259</v>
      </c>
      <c r="D1485" s="234" t="s">
        <v>3433</v>
      </c>
      <c r="E1485" s="242">
        <v>1</v>
      </c>
      <c r="F1485" s="242">
        <v>1</v>
      </c>
      <c r="G1485" s="238"/>
      <c r="H1485" s="238"/>
      <c r="I1485" s="239">
        <f t="shared" si="147"/>
        <v>1</v>
      </c>
      <c r="J1485" s="239">
        <f t="shared" si="148"/>
        <v>1</v>
      </c>
    </row>
    <row r="1486" spans="1:10">
      <c r="A1486" s="78"/>
      <c r="B1486" s="199"/>
      <c r="C1486" s="233" t="s">
        <v>1994</v>
      </c>
      <c r="D1486" s="234" t="s">
        <v>1995</v>
      </c>
      <c r="E1486" s="242">
        <v>122</v>
      </c>
      <c r="F1486" s="242">
        <v>122</v>
      </c>
      <c r="G1486" s="238">
        <v>178</v>
      </c>
      <c r="H1486" s="238">
        <v>178</v>
      </c>
      <c r="I1486" s="239">
        <f t="shared" si="147"/>
        <v>300</v>
      </c>
      <c r="J1486" s="239">
        <f t="shared" si="148"/>
        <v>300</v>
      </c>
    </row>
    <row r="1487" spans="1:10" ht="25.5">
      <c r="A1487" s="78"/>
      <c r="B1487" s="199"/>
      <c r="C1487" s="233" t="s">
        <v>2867</v>
      </c>
      <c r="D1487" s="234" t="s">
        <v>3434</v>
      </c>
      <c r="E1487" s="242">
        <v>11</v>
      </c>
      <c r="F1487" s="242">
        <v>11</v>
      </c>
      <c r="G1487" s="242"/>
      <c r="H1487" s="242"/>
      <c r="I1487" s="239">
        <f t="shared" si="147"/>
        <v>11</v>
      </c>
      <c r="J1487" s="239">
        <f t="shared" si="148"/>
        <v>11</v>
      </c>
    </row>
    <row r="1488" spans="1:10" ht="25.5">
      <c r="A1488" s="78"/>
      <c r="B1488" s="199"/>
      <c r="C1488" s="233" t="s">
        <v>1914</v>
      </c>
      <c r="D1488" s="234" t="s">
        <v>3450</v>
      </c>
      <c r="E1488" s="242"/>
      <c r="F1488" s="242"/>
      <c r="G1488" s="242"/>
      <c r="H1488" s="242"/>
      <c r="I1488" s="239">
        <f t="shared" si="147"/>
        <v>0</v>
      </c>
      <c r="J1488" s="239">
        <f t="shared" si="148"/>
        <v>0</v>
      </c>
    </row>
    <row r="1489" spans="1:10" ht="25.5">
      <c r="A1489" s="78"/>
      <c r="B1489" s="199"/>
      <c r="C1489" s="233" t="s">
        <v>1794</v>
      </c>
      <c r="D1489" s="234" t="s">
        <v>2155</v>
      </c>
      <c r="E1489" s="242"/>
      <c r="F1489" s="242"/>
      <c r="G1489" s="238">
        <v>26</v>
      </c>
      <c r="H1489" s="238">
        <v>26</v>
      </c>
      <c r="I1489" s="239">
        <f t="shared" si="147"/>
        <v>26</v>
      </c>
      <c r="J1489" s="239">
        <f t="shared" si="148"/>
        <v>26</v>
      </c>
    </row>
    <row r="1490" spans="1:10" ht="25.5">
      <c r="A1490" s="78"/>
      <c r="B1490" s="199"/>
      <c r="C1490" s="233" t="s">
        <v>3501</v>
      </c>
      <c r="D1490" s="234" t="s">
        <v>3502</v>
      </c>
      <c r="E1490" s="242">
        <v>12</v>
      </c>
      <c r="F1490" s="242">
        <v>12</v>
      </c>
      <c r="G1490" s="242"/>
      <c r="H1490" s="242"/>
      <c r="I1490" s="239">
        <f t="shared" si="147"/>
        <v>12</v>
      </c>
      <c r="J1490" s="239">
        <f t="shared" si="148"/>
        <v>12</v>
      </c>
    </row>
    <row r="1491" spans="1:10">
      <c r="A1491" s="78"/>
      <c r="B1491" s="199"/>
      <c r="C1491" s="233" t="s">
        <v>3343</v>
      </c>
      <c r="D1491" s="234" t="s">
        <v>3344</v>
      </c>
      <c r="E1491" s="242">
        <v>8</v>
      </c>
      <c r="F1491" s="242">
        <v>8</v>
      </c>
      <c r="G1491" s="238">
        <v>70</v>
      </c>
      <c r="H1491" s="238">
        <v>70</v>
      </c>
      <c r="I1491" s="239">
        <f t="shared" si="147"/>
        <v>78</v>
      </c>
      <c r="J1491" s="239">
        <f t="shared" si="148"/>
        <v>78</v>
      </c>
    </row>
    <row r="1492" spans="1:10">
      <c r="A1492" s="78"/>
      <c r="B1492" s="199"/>
      <c r="C1492" s="233" t="s">
        <v>3503</v>
      </c>
      <c r="D1492" s="234" t="s">
        <v>3504</v>
      </c>
      <c r="E1492" s="242">
        <v>21</v>
      </c>
      <c r="F1492" s="242">
        <v>21</v>
      </c>
      <c r="G1492" s="238">
        <v>3</v>
      </c>
      <c r="H1492" s="238">
        <v>3</v>
      </c>
      <c r="I1492" s="239">
        <f t="shared" si="147"/>
        <v>24</v>
      </c>
      <c r="J1492" s="239">
        <f t="shared" si="148"/>
        <v>24</v>
      </c>
    </row>
    <row r="1493" spans="1:10">
      <c r="A1493" s="78"/>
      <c r="B1493" s="199"/>
      <c r="C1493" s="233" t="s">
        <v>3505</v>
      </c>
      <c r="D1493" s="234" t="s">
        <v>3506</v>
      </c>
      <c r="E1493" s="242">
        <v>950</v>
      </c>
      <c r="F1493" s="242">
        <v>950</v>
      </c>
      <c r="G1493" s="238">
        <v>18</v>
      </c>
      <c r="H1493" s="238">
        <v>18</v>
      </c>
      <c r="I1493" s="239">
        <f t="shared" si="147"/>
        <v>968</v>
      </c>
      <c r="J1493" s="239">
        <f t="shared" si="148"/>
        <v>968</v>
      </c>
    </row>
    <row r="1494" spans="1:10" ht="25.5">
      <c r="A1494" s="78"/>
      <c r="B1494" s="199"/>
      <c r="C1494" s="233" t="s">
        <v>3507</v>
      </c>
      <c r="D1494" s="234" t="s">
        <v>3508</v>
      </c>
      <c r="E1494" s="242">
        <v>26</v>
      </c>
      <c r="F1494" s="242">
        <v>26</v>
      </c>
      <c r="G1494" s="238">
        <v>6</v>
      </c>
      <c r="H1494" s="238">
        <v>6</v>
      </c>
      <c r="I1494" s="239">
        <f t="shared" si="147"/>
        <v>32</v>
      </c>
      <c r="J1494" s="239">
        <f t="shared" si="148"/>
        <v>32</v>
      </c>
    </row>
    <row r="1495" spans="1:10" ht="25.5">
      <c r="A1495" s="78"/>
      <c r="B1495" s="199"/>
      <c r="C1495" s="233" t="s">
        <v>3509</v>
      </c>
      <c r="D1495" s="234" t="s">
        <v>3510</v>
      </c>
      <c r="E1495" s="242">
        <v>8</v>
      </c>
      <c r="F1495" s="242">
        <v>8</v>
      </c>
      <c r="G1495" s="238">
        <v>13</v>
      </c>
      <c r="H1495" s="238">
        <v>13</v>
      </c>
      <c r="I1495" s="239">
        <f t="shared" si="147"/>
        <v>21</v>
      </c>
      <c r="J1495" s="239">
        <f t="shared" si="148"/>
        <v>21</v>
      </c>
    </row>
    <row r="1496" spans="1:10" ht="25.5">
      <c r="A1496" s="78"/>
      <c r="B1496" s="199"/>
      <c r="C1496" s="233" t="s">
        <v>3381</v>
      </c>
      <c r="D1496" s="234" t="s">
        <v>3382</v>
      </c>
      <c r="E1496" s="242"/>
      <c r="F1496" s="242"/>
      <c r="G1496" s="242"/>
      <c r="H1496" s="242"/>
      <c r="I1496" s="239">
        <f t="shared" si="147"/>
        <v>0</v>
      </c>
      <c r="J1496" s="239">
        <f t="shared" si="148"/>
        <v>0</v>
      </c>
    </row>
    <row r="1497" spans="1:10" ht="25.5">
      <c r="A1497" s="78"/>
      <c r="B1497" s="199"/>
      <c r="C1497" s="233" t="s">
        <v>3511</v>
      </c>
      <c r="D1497" s="234" t="s">
        <v>3512</v>
      </c>
      <c r="E1497" s="242">
        <v>761</v>
      </c>
      <c r="F1497" s="242">
        <v>761</v>
      </c>
      <c r="G1497" s="242">
        <v>71</v>
      </c>
      <c r="H1497" s="242">
        <v>71</v>
      </c>
      <c r="I1497" s="239">
        <f t="shared" si="147"/>
        <v>832</v>
      </c>
      <c r="J1497" s="239">
        <f t="shared" si="148"/>
        <v>832</v>
      </c>
    </row>
    <row r="1498" spans="1:10" ht="25.5">
      <c r="A1498" s="78"/>
      <c r="B1498" s="199"/>
      <c r="C1498" s="233" t="s">
        <v>3513</v>
      </c>
      <c r="D1498" s="234" t="s">
        <v>3514</v>
      </c>
      <c r="E1498" s="242">
        <v>403</v>
      </c>
      <c r="F1498" s="242">
        <v>403</v>
      </c>
      <c r="G1498" s="242">
        <v>6</v>
      </c>
      <c r="H1498" s="242">
        <v>6</v>
      </c>
      <c r="I1498" s="239">
        <f t="shared" si="147"/>
        <v>409</v>
      </c>
      <c r="J1498" s="239">
        <f t="shared" si="148"/>
        <v>409</v>
      </c>
    </row>
    <row r="1499" spans="1:10">
      <c r="A1499" s="78"/>
      <c r="B1499" s="199"/>
      <c r="C1499" s="233" t="s">
        <v>2666</v>
      </c>
      <c r="D1499" s="234" t="s">
        <v>2667</v>
      </c>
      <c r="E1499" s="242"/>
      <c r="F1499" s="242"/>
      <c r="G1499" s="242"/>
      <c r="H1499" s="242"/>
      <c r="I1499" s="239">
        <f t="shared" si="147"/>
        <v>0</v>
      </c>
      <c r="J1499" s="239">
        <f t="shared" si="148"/>
        <v>0</v>
      </c>
    </row>
    <row r="1500" spans="1:10" ht="25.5">
      <c r="A1500" s="78"/>
      <c r="B1500" s="199"/>
      <c r="C1500" s="233" t="s">
        <v>2496</v>
      </c>
      <c r="D1500" s="234" t="s">
        <v>3515</v>
      </c>
      <c r="E1500" s="242">
        <v>3</v>
      </c>
      <c r="F1500" s="242">
        <v>3</v>
      </c>
      <c r="G1500" s="242"/>
      <c r="H1500" s="242"/>
      <c r="I1500" s="239">
        <f t="shared" si="147"/>
        <v>3</v>
      </c>
      <c r="J1500" s="239">
        <f t="shared" si="148"/>
        <v>3</v>
      </c>
    </row>
    <row r="1501" spans="1:10">
      <c r="A1501" s="78"/>
      <c r="B1501" s="199"/>
      <c r="C1501" s="233" t="s">
        <v>3516</v>
      </c>
      <c r="D1501" s="234" t="s">
        <v>3517</v>
      </c>
      <c r="E1501" s="242">
        <v>931</v>
      </c>
      <c r="F1501" s="242">
        <v>931</v>
      </c>
      <c r="G1501" s="238">
        <v>8</v>
      </c>
      <c r="H1501" s="238">
        <v>8</v>
      </c>
      <c r="I1501" s="239">
        <f t="shared" si="147"/>
        <v>939</v>
      </c>
      <c r="J1501" s="239">
        <f t="shared" si="148"/>
        <v>939</v>
      </c>
    </row>
    <row r="1502" spans="1:10">
      <c r="A1502" s="78"/>
      <c r="B1502" s="199"/>
      <c r="C1502" s="233" t="s">
        <v>3274</v>
      </c>
      <c r="D1502" s="234" t="s">
        <v>3275</v>
      </c>
      <c r="E1502" s="242">
        <v>42</v>
      </c>
      <c r="F1502" s="242">
        <v>42</v>
      </c>
      <c r="G1502" s="238">
        <v>195</v>
      </c>
      <c r="H1502" s="238">
        <v>195</v>
      </c>
      <c r="I1502" s="239">
        <f t="shared" si="147"/>
        <v>237</v>
      </c>
      <c r="J1502" s="239">
        <f t="shared" si="148"/>
        <v>237</v>
      </c>
    </row>
    <row r="1503" spans="1:10">
      <c r="A1503" s="78"/>
      <c r="B1503" s="199"/>
      <c r="C1503" s="233" t="s">
        <v>3518</v>
      </c>
      <c r="D1503" s="234" t="s">
        <v>3519</v>
      </c>
      <c r="E1503" s="242">
        <v>22</v>
      </c>
      <c r="F1503" s="242">
        <v>22</v>
      </c>
      <c r="G1503" s="238">
        <v>7</v>
      </c>
      <c r="H1503" s="238">
        <v>7</v>
      </c>
      <c r="I1503" s="239">
        <f t="shared" si="147"/>
        <v>29</v>
      </c>
      <c r="J1503" s="239">
        <f t="shared" si="148"/>
        <v>29</v>
      </c>
    </row>
    <row r="1504" spans="1:10" ht="25.5">
      <c r="A1504" s="78"/>
      <c r="B1504" s="199"/>
      <c r="C1504" s="233" t="s">
        <v>2049</v>
      </c>
      <c r="D1504" s="234" t="s">
        <v>3195</v>
      </c>
      <c r="E1504" s="242">
        <v>4</v>
      </c>
      <c r="F1504" s="242">
        <v>4</v>
      </c>
      <c r="G1504" s="238">
        <v>311</v>
      </c>
      <c r="H1504" s="238">
        <v>311</v>
      </c>
      <c r="I1504" s="239">
        <f t="shared" si="147"/>
        <v>315</v>
      </c>
      <c r="J1504" s="239">
        <f t="shared" si="148"/>
        <v>315</v>
      </c>
    </row>
    <row r="1505" spans="1:10">
      <c r="A1505" s="78"/>
      <c r="B1505" s="199"/>
      <c r="C1505" s="233" t="s">
        <v>3520</v>
      </c>
      <c r="D1505" s="234" t="s">
        <v>3521</v>
      </c>
      <c r="E1505" s="242">
        <v>43</v>
      </c>
      <c r="F1505" s="242">
        <v>43</v>
      </c>
      <c r="G1505" s="238">
        <v>189</v>
      </c>
      <c r="H1505" s="238">
        <v>189</v>
      </c>
      <c r="I1505" s="239">
        <f t="shared" si="147"/>
        <v>232</v>
      </c>
      <c r="J1505" s="239">
        <f t="shared" si="148"/>
        <v>232</v>
      </c>
    </row>
    <row r="1506" spans="1:10" ht="25.5">
      <c r="A1506" s="78"/>
      <c r="B1506" s="199"/>
      <c r="C1506" s="233" t="s">
        <v>2020</v>
      </c>
      <c r="D1506" s="234" t="s">
        <v>2021</v>
      </c>
      <c r="E1506" s="242">
        <v>1</v>
      </c>
      <c r="F1506" s="242">
        <v>1</v>
      </c>
      <c r="G1506" s="238">
        <v>1</v>
      </c>
      <c r="H1506" s="238">
        <v>1</v>
      </c>
      <c r="I1506" s="239">
        <f t="shared" si="147"/>
        <v>2</v>
      </c>
      <c r="J1506" s="239">
        <f t="shared" si="148"/>
        <v>2</v>
      </c>
    </row>
    <row r="1507" spans="1:10" ht="25.5">
      <c r="A1507" s="78"/>
      <c r="B1507" s="199"/>
      <c r="C1507" s="233" t="s">
        <v>2084</v>
      </c>
      <c r="D1507" s="234" t="s">
        <v>3522</v>
      </c>
      <c r="E1507" s="242">
        <v>126</v>
      </c>
      <c r="F1507" s="242">
        <v>126</v>
      </c>
      <c r="G1507" s="238">
        <v>60</v>
      </c>
      <c r="H1507" s="238">
        <v>60</v>
      </c>
      <c r="I1507" s="239">
        <f t="shared" si="147"/>
        <v>186</v>
      </c>
      <c r="J1507" s="239">
        <f t="shared" si="148"/>
        <v>186</v>
      </c>
    </row>
    <row r="1508" spans="1:10" ht="25.5">
      <c r="A1508" s="78"/>
      <c r="B1508" s="199"/>
      <c r="C1508" s="233" t="s">
        <v>1824</v>
      </c>
      <c r="D1508" s="234" t="s">
        <v>2631</v>
      </c>
      <c r="E1508" s="242"/>
      <c r="F1508" s="242"/>
      <c r="G1508" s="238">
        <v>237</v>
      </c>
      <c r="H1508" s="238">
        <v>237</v>
      </c>
      <c r="I1508" s="239">
        <f t="shared" si="147"/>
        <v>237</v>
      </c>
      <c r="J1508" s="239">
        <f t="shared" si="148"/>
        <v>237</v>
      </c>
    </row>
    <row r="1509" spans="1:10" ht="25.5">
      <c r="A1509" s="78"/>
      <c r="B1509" s="199"/>
      <c r="C1509" s="233" t="s">
        <v>3523</v>
      </c>
      <c r="D1509" s="234" t="s">
        <v>3524</v>
      </c>
      <c r="E1509" s="242">
        <v>1998</v>
      </c>
      <c r="F1509" s="242">
        <v>1998</v>
      </c>
      <c r="G1509" s="238">
        <v>108</v>
      </c>
      <c r="H1509" s="238">
        <v>108</v>
      </c>
      <c r="I1509" s="239">
        <f t="shared" si="147"/>
        <v>2106</v>
      </c>
      <c r="J1509" s="239">
        <f t="shared" si="148"/>
        <v>2106</v>
      </c>
    </row>
    <row r="1510" spans="1:10" ht="25.5">
      <c r="A1510" s="78"/>
      <c r="B1510" s="199"/>
      <c r="C1510" s="233" t="s">
        <v>2024</v>
      </c>
      <c r="D1510" s="234" t="s">
        <v>2025</v>
      </c>
      <c r="E1510" s="242"/>
      <c r="F1510" s="242"/>
      <c r="G1510" s="238">
        <v>373</v>
      </c>
      <c r="H1510" s="238">
        <v>373</v>
      </c>
      <c r="I1510" s="239">
        <f t="shared" si="147"/>
        <v>373</v>
      </c>
      <c r="J1510" s="239">
        <f t="shared" si="148"/>
        <v>373</v>
      </c>
    </row>
    <row r="1511" spans="1:10" ht="38.25">
      <c r="A1511" s="78"/>
      <c r="B1511" s="199"/>
      <c r="C1511" s="233" t="s">
        <v>2029</v>
      </c>
      <c r="D1511" s="234" t="s">
        <v>2214</v>
      </c>
      <c r="E1511" s="242">
        <v>17</v>
      </c>
      <c r="F1511" s="242">
        <v>17</v>
      </c>
      <c r="G1511" s="238">
        <v>43</v>
      </c>
      <c r="H1511" s="238">
        <v>43</v>
      </c>
      <c r="I1511" s="239">
        <f t="shared" si="147"/>
        <v>60</v>
      </c>
      <c r="J1511" s="239">
        <f t="shared" si="148"/>
        <v>60</v>
      </c>
    </row>
    <row r="1512" spans="1:10" ht="25.5">
      <c r="A1512" s="78"/>
      <c r="B1512" s="199"/>
      <c r="C1512" s="233" t="s">
        <v>2186</v>
      </c>
      <c r="D1512" s="234" t="s">
        <v>2215</v>
      </c>
      <c r="E1512" s="242">
        <v>13</v>
      </c>
      <c r="F1512" s="242">
        <v>13</v>
      </c>
      <c r="G1512" s="238">
        <v>7</v>
      </c>
      <c r="H1512" s="238">
        <v>7</v>
      </c>
      <c r="I1512" s="239">
        <f t="shared" si="147"/>
        <v>20</v>
      </c>
      <c r="J1512" s="239">
        <f t="shared" si="148"/>
        <v>20</v>
      </c>
    </row>
    <row r="1513" spans="1:10" ht="38.25">
      <c r="A1513" s="78"/>
      <c r="B1513" s="199"/>
      <c r="C1513" s="233" t="s">
        <v>2031</v>
      </c>
      <c r="D1513" s="234" t="s">
        <v>2427</v>
      </c>
      <c r="E1513" s="242">
        <v>17</v>
      </c>
      <c r="F1513" s="242">
        <v>17</v>
      </c>
      <c r="G1513" s="238">
        <v>488</v>
      </c>
      <c r="H1513" s="238">
        <v>488</v>
      </c>
      <c r="I1513" s="239">
        <f t="shared" si="147"/>
        <v>505</v>
      </c>
      <c r="J1513" s="239">
        <f t="shared" si="148"/>
        <v>505</v>
      </c>
    </row>
    <row r="1514" spans="1:10" ht="25.5">
      <c r="A1514" s="78"/>
      <c r="B1514" s="199"/>
      <c r="C1514" s="233" t="s">
        <v>1797</v>
      </c>
      <c r="D1514" s="234" t="s">
        <v>1798</v>
      </c>
      <c r="E1514" s="242">
        <v>79</v>
      </c>
      <c r="F1514" s="242">
        <v>79</v>
      </c>
      <c r="G1514" s="238">
        <v>2096</v>
      </c>
      <c r="H1514" s="238">
        <v>2096</v>
      </c>
      <c r="I1514" s="239">
        <f t="shared" ref="I1514:I1545" si="149">E1514+G1514</f>
        <v>2175</v>
      </c>
      <c r="J1514" s="239">
        <f t="shared" ref="J1514:J1545" si="150">F1514+H1514</f>
        <v>2175</v>
      </c>
    </row>
    <row r="1515" spans="1:10" ht="25.5">
      <c r="A1515" s="78"/>
      <c r="B1515" s="199"/>
      <c r="C1515" s="233" t="s">
        <v>2066</v>
      </c>
      <c r="D1515" s="234" t="s">
        <v>2067</v>
      </c>
      <c r="E1515" s="242">
        <v>63</v>
      </c>
      <c r="F1515" s="242">
        <v>63</v>
      </c>
      <c r="G1515" s="238">
        <v>886</v>
      </c>
      <c r="H1515" s="238">
        <v>886</v>
      </c>
      <c r="I1515" s="239">
        <f t="shared" si="149"/>
        <v>949</v>
      </c>
      <c r="J1515" s="239">
        <f t="shared" si="150"/>
        <v>949</v>
      </c>
    </row>
    <row r="1516" spans="1:10" ht="25.5">
      <c r="A1516" s="78"/>
      <c r="B1516" s="199"/>
      <c r="C1516" s="233" t="s">
        <v>2033</v>
      </c>
      <c r="D1516" s="234" t="s">
        <v>2034</v>
      </c>
      <c r="E1516" s="242">
        <v>3</v>
      </c>
      <c r="F1516" s="242">
        <v>3</v>
      </c>
      <c r="G1516" s="238"/>
      <c r="H1516" s="238"/>
      <c r="I1516" s="239">
        <f t="shared" si="149"/>
        <v>3</v>
      </c>
      <c r="J1516" s="239">
        <f t="shared" si="150"/>
        <v>3</v>
      </c>
    </row>
    <row r="1517" spans="1:10" ht="25.5">
      <c r="A1517" s="78"/>
      <c r="B1517" s="199"/>
      <c r="C1517" s="233" t="s">
        <v>3525</v>
      </c>
      <c r="D1517" s="234" t="s">
        <v>3526</v>
      </c>
      <c r="E1517" s="242"/>
      <c r="F1517" s="242"/>
      <c r="G1517" s="238">
        <v>2</v>
      </c>
      <c r="H1517" s="238">
        <v>2</v>
      </c>
      <c r="I1517" s="239">
        <f t="shared" si="149"/>
        <v>2</v>
      </c>
      <c r="J1517" s="239">
        <f t="shared" si="150"/>
        <v>2</v>
      </c>
    </row>
    <row r="1518" spans="1:10">
      <c r="A1518" s="78"/>
      <c r="B1518" s="199"/>
      <c r="C1518" s="233" t="s">
        <v>3527</v>
      </c>
      <c r="D1518" s="234" t="s">
        <v>3528</v>
      </c>
      <c r="E1518" s="242">
        <v>2</v>
      </c>
      <c r="F1518" s="242">
        <v>2</v>
      </c>
      <c r="G1518" s="238"/>
      <c r="H1518" s="238"/>
      <c r="I1518" s="239">
        <f t="shared" si="149"/>
        <v>2</v>
      </c>
      <c r="J1518" s="239">
        <f t="shared" si="150"/>
        <v>2</v>
      </c>
    </row>
    <row r="1519" spans="1:10">
      <c r="A1519" s="78"/>
      <c r="B1519" s="199"/>
      <c r="C1519" s="253" t="s">
        <v>3529</v>
      </c>
      <c r="D1519" s="265" t="s">
        <v>3530</v>
      </c>
      <c r="E1519" s="242"/>
      <c r="F1519" s="242"/>
      <c r="G1519" s="242"/>
      <c r="H1519" s="242"/>
      <c r="I1519" s="239">
        <f t="shared" si="149"/>
        <v>0</v>
      </c>
      <c r="J1519" s="239">
        <f t="shared" si="150"/>
        <v>0</v>
      </c>
    </row>
    <row r="1520" spans="1:10">
      <c r="A1520" s="78"/>
      <c r="B1520" s="199"/>
      <c r="C1520" s="298" t="s">
        <v>2038</v>
      </c>
      <c r="D1520" s="264" t="s">
        <v>2039</v>
      </c>
      <c r="E1520" s="242">
        <v>94</v>
      </c>
      <c r="F1520" s="242">
        <v>94</v>
      </c>
      <c r="G1520" s="242">
        <v>869</v>
      </c>
      <c r="H1520" s="242">
        <v>869</v>
      </c>
      <c r="I1520" s="239">
        <f t="shared" si="149"/>
        <v>963</v>
      </c>
      <c r="J1520" s="239">
        <f t="shared" si="150"/>
        <v>963</v>
      </c>
    </row>
    <row r="1521" spans="1:10" ht="25.5">
      <c r="A1521" s="78"/>
      <c r="B1521" s="199"/>
      <c r="C1521" s="298" t="s">
        <v>2176</v>
      </c>
      <c r="D1521" s="234" t="s">
        <v>2225</v>
      </c>
      <c r="E1521" s="242">
        <v>28</v>
      </c>
      <c r="F1521" s="242">
        <v>28</v>
      </c>
      <c r="G1521" s="242">
        <v>23</v>
      </c>
      <c r="H1521" s="242">
        <v>23</v>
      </c>
      <c r="I1521" s="239">
        <f t="shared" si="149"/>
        <v>51</v>
      </c>
      <c r="J1521" s="239">
        <f t="shared" si="150"/>
        <v>51</v>
      </c>
    </row>
    <row r="1522" spans="1:10" ht="25.5">
      <c r="A1522" s="78"/>
      <c r="B1522" s="199"/>
      <c r="C1522" s="298" t="s">
        <v>3441</v>
      </c>
      <c r="D1522" s="264" t="s">
        <v>3442</v>
      </c>
      <c r="E1522" s="242"/>
      <c r="F1522" s="242"/>
      <c r="G1522" s="242"/>
      <c r="H1522" s="242"/>
      <c r="I1522" s="239">
        <f t="shared" si="149"/>
        <v>0</v>
      </c>
      <c r="J1522" s="239">
        <f t="shared" si="150"/>
        <v>0</v>
      </c>
    </row>
    <row r="1523" spans="1:10" ht="25.5">
      <c r="A1523" s="78"/>
      <c r="B1523" s="199"/>
      <c r="C1523" s="298" t="s">
        <v>3489</v>
      </c>
      <c r="D1523" s="264" t="s">
        <v>3490</v>
      </c>
      <c r="E1523" s="242"/>
      <c r="F1523" s="242"/>
      <c r="G1523" s="242"/>
      <c r="H1523" s="242"/>
      <c r="I1523" s="239">
        <f t="shared" si="149"/>
        <v>0</v>
      </c>
      <c r="J1523" s="239">
        <f t="shared" si="150"/>
        <v>0</v>
      </c>
    </row>
    <row r="1524" spans="1:10">
      <c r="A1524" s="78"/>
      <c r="B1524" s="199"/>
      <c r="C1524" s="298" t="s">
        <v>3439</v>
      </c>
      <c r="D1524" s="264" t="s">
        <v>3440</v>
      </c>
      <c r="E1524" s="242"/>
      <c r="F1524" s="242"/>
      <c r="G1524" s="242"/>
      <c r="H1524" s="242"/>
      <c r="I1524" s="239">
        <f t="shared" si="149"/>
        <v>0</v>
      </c>
      <c r="J1524" s="239">
        <f t="shared" si="150"/>
        <v>0</v>
      </c>
    </row>
    <row r="1525" spans="1:10">
      <c r="A1525" s="78"/>
      <c r="B1525" s="199"/>
      <c r="C1525" s="298" t="s">
        <v>2056</v>
      </c>
      <c r="D1525" s="264" t="s">
        <v>2057</v>
      </c>
      <c r="E1525" s="242">
        <v>12</v>
      </c>
      <c r="F1525" s="242">
        <v>12</v>
      </c>
      <c r="G1525" s="242">
        <v>9</v>
      </c>
      <c r="H1525" s="242">
        <v>9</v>
      </c>
      <c r="I1525" s="239">
        <f t="shared" si="149"/>
        <v>21</v>
      </c>
      <c r="J1525" s="239">
        <f t="shared" si="150"/>
        <v>21</v>
      </c>
    </row>
    <row r="1526" spans="1:10">
      <c r="A1526" s="78"/>
      <c r="B1526" s="199"/>
      <c r="C1526" s="298" t="s">
        <v>2184</v>
      </c>
      <c r="D1526" s="264" t="s">
        <v>2185</v>
      </c>
      <c r="E1526" s="242">
        <v>12</v>
      </c>
      <c r="F1526" s="242">
        <v>12</v>
      </c>
      <c r="G1526" s="242">
        <v>9</v>
      </c>
      <c r="H1526" s="242">
        <v>9</v>
      </c>
      <c r="I1526" s="239">
        <f t="shared" si="149"/>
        <v>21</v>
      </c>
      <c r="J1526" s="239">
        <f t="shared" si="150"/>
        <v>21</v>
      </c>
    </row>
    <row r="1527" spans="1:10" ht="25.5">
      <c r="A1527" s="78"/>
      <c r="B1527" s="199"/>
      <c r="C1527" s="298" t="s">
        <v>2035</v>
      </c>
      <c r="D1527" s="264" t="s">
        <v>3531</v>
      </c>
      <c r="E1527" s="242">
        <v>95</v>
      </c>
      <c r="F1527" s="242">
        <v>95</v>
      </c>
      <c r="G1527" s="242">
        <v>2091</v>
      </c>
      <c r="H1527" s="242">
        <v>2091</v>
      </c>
      <c r="I1527" s="239">
        <f t="shared" si="149"/>
        <v>2186</v>
      </c>
      <c r="J1527" s="239">
        <f t="shared" si="150"/>
        <v>2186</v>
      </c>
    </row>
    <row r="1528" spans="1:10" ht="25.5">
      <c r="A1528" s="78"/>
      <c r="B1528" s="199"/>
      <c r="C1528" s="298" t="s">
        <v>1799</v>
      </c>
      <c r="D1528" s="264" t="s">
        <v>3532</v>
      </c>
      <c r="E1528" s="242">
        <v>64</v>
      </c>
      <c r="F1528" s="242">
        <v>64</v>
      </c>
      <c r="G1528" s="324">
        <v>1549</v>
      </c>
      <c r="H1528" s="324">
        <v>1549</v>
      </c>
      <c r="I1528" s="239">
        <f t="shared" si="149"/>
        <v>1613</v>
      </c>
      <c r="J1528" s="239">
        <f t="shared" si="150"/>
        <v>1613</v>
      </c>
    </row>
    <row r="1529" spans="1:10">
      <c r="A1529" s="78"/>
      <c r="B1529" s="199"/>
      <c r="C1529" s="233" t="s">
        <v>2040</v>
      </c>
      <c r="D1529" s="234" t="s">
        <v>2041</v>
      </c>
      <c r="E1529" s="242">
        <v>11</v>
      </c>
      <c r="F1529" s="242">
        <v>11</v>
      </c>
      <c r="G1529" s="242">
        <v>484</v>
      </c>
      <c r="H1529" s="242">
        <v>484</v>
      </c>
      <c r="I1529" s="239">
        <f t="shared" si="149"/>
        <v>495</v>
      </c>
      <c r="J1529" s="239">
        <f t="shared" si="150"/>
        <v>495</v>
      </c>
    </row>
    <row r="1530" spans="1:10" ht="25.5">
      <c r="A1530" s="78"/>
      <c r="B1530" s="199"/>
      <c r="C1530" s="233" t="s">
        <v>2176</v>
      </c>
      <c r="D1530" s="234" t="s">
        <v>2225</v>
      </c>
      <c r="E1530" s="242"/>
      <c r="F1530" s="242"/>
      <c r="G1530" s="242"/>
      <c r="H1530" s="242"/>
      <c r="I1530" s="239">
        <f t="shared" si="149"/>
        <v>0</v>
      </c>
      <c r="J1530" s="239">
        <f t="shared" si="150"/>
        <v>0</v>
      </c>
    </row>
    <row r="1531" spans="1:10">
      <c r="A1531" s="78"/>
      <c r="B1531" s="199"/>
      <c r="C1531" s="298" t="s">
        <v>2086</v>
      </c>
      <c r="D1531" s="264" t="s">
        <v>2087</v>
      </c>
      <c r="E1531" s="242"/>
      <c r="F1531" s="242"/>
      <c r="G1531" s="242">
        <v>62</v>
      </c>
      <c r="H1531" s="242">
        <v>62</v>
      </c>
      <c r="I1531" s="239">
        <f t="shared" si="149"/>
        <v>62</v>
      </c>
      <c r="J1531" s="239">
        <f t="shared" si="150"/>
        <v>62</v>
      </c>
    </row>
    <row r="1532" spans="1:10">
      <c r="A1532" s="78"/>
      <c r="B1532" s="199"/>
      <c r="C1532" s="298" t="s">
        <v>2264</v>
      </c>
      <c r="D1532" s="264" t="s">
        <v>2265</v>
      </c>
      <c r="E1532" s="242"/>
      <c r="F1532" s="242"/>
      <c r="G1532" s="242">
        <v>4</v>
      </c>
      <c r="H1532" s="242">
        <v>4</v>
      </c>
      <c r="I1532" s="239">
        <f t="shared" si="149"/>
        <v>4</v>
      </c>
      <c r="J1532" s="239">
        <f t="shared" si="150"/>
        <v>4</v>
      </c>
    </row>
    <row r="1533" spans="1:10" ht="25.5">
      <c r="A1533" s="78"/>
      <c r="B1533" s="199"/>
      <c r="C1533" s="298" t="s">
        <v>1795</v>
      </c>
      <c r="D1533" s="264" t="s">
        <v>2051</v>
      </c>
      <c r="E1533" s="242">
        <v>1</v>
      </c>
      <c r="F1533" s="242">
        <v>1</v>
      </c>
      <c r="G1533" s="242">
        <v>76</v>
      </c>
      <c r="H1533" s="242">
        <v>76</v>
      </c>
      <c r="I1533" s="239">
        <f t="shared" si="149"/>
        <v>77</v>
      </c>
      <c r="J1533" s="239">
        <f t="shared" si="150"/>
        <v>77</v>
      </c>
    </row>
    <row r="1534" spans="1:10" ht="25.5">
      <c r="A1534" s="78"/>
      <c r="B1534" s="199"/>
      <c r="C1534" s="233" t="s">
        <v>1807</v>
      </c>
      <c r="D1534" s="234" t="s">
        <v>1808</v>
      </c>
      <c r="E1534" s="242"/>
      <c r="F1534" s="242"/>
      <c r="G1534" s="242">
        <v>4</v>
      </c>
      <c r="H1534" s="242">
        <v>4</v>
      </c>
      <c r="I1534" s="239">
        <f t="shared" si="149"/>
        <v>4</v>
      </c>
      <c r="J1534" s="239">
        <f t="shared" si="150"/>
        <v>4</v>
      </c>
    </row>
    <row r="1535" spans="1:10" ht="25.5">
      <c r="A1535" s="78"/>
      <c r="B1535" s="199"/>
      <c r="C1535" s="233" t="s">
        <v>2144</v>
      </c>
      <c r="D1535" s="234" t="s">
        <v>3533</v>
      </c>
      <c r="E1535" s="242"/>
      <c r="F1535" s="242"/>
      <c r="G1535" s="242">
        <v>186</v>
      </c>
      <c r="H1535" s="242">
        <v>186</v>
      </c>
      <c r="I1535" s="239">
        <f t="shared" si="149"/>
        <v>186</v>
      </c>
      <c r="J1535" s="239">
        <f t="shared" si="150"/>
        <v>186</v>
      </c>
    </row>
    <row r="1536" spans="1:10" ht="25.5">
      <c r="A1536" s="78"/>
      <c r="B1536" s="199"/>
      <c r="C1536" s="298" t="s">
        <v>2068</v>
      </c>
      <c r="D1536" s="264" t="s">
        <v>2069</v>
      </c>
      <c r="E1536" s="242"/>
      <c r="F1536" s="242"/>
      <c r="G1536" s="242">
        <v>10</v>
      </c>
      <c r="H1536" s="242">
        <v>10</v>
      </c>
      <c r="I1536" s="239">
        <f t="shared" si="149"/>
        <v>10</v>
      </c>
      <c r="J1536" s="239">
        <f t="shared" si="150"/>
        <v>10</v>
      </c>
    </row>
    <row r="1537" spans="1:10" ht="25.5">
      <c r="A1537" s="78"/>
      <c r="B1537" s="199"/>
      <c r="C1537" s="298" t="s">
        <v>1801</v>
      </c>
      <c r="D1537" s="264" t="s">
        <v>3534</v>
      </c>
      <c r="E1537" s="242"/>
      <c r="F1537" s="242"/>
      <c r="G1537" s="242">
        <v>137</v>
      </c>
      <c r="H1537" s="242">
        <v>137</v>
      </c>
      <c r="I1537" s="239">
        <f t="shared" si="149"/>
        <v>137</v>
      </c>
      <c r="J1537" s="239">
        <f t="shared" si="150"/>
        <v>137</v>
      </c>
    </row>
    <row r="1538" spans="1:10" ht="25.5">
      <c r="A1538" s="78"/>
      <c r="B1538" s="199"/>
      <c r="C1538" s="298" t="s">
        <v>2073</v>
      </c>
      <c r="D1538" s="264" t="s">
        <v>3535</v>
      </c>
      <c r="E1538" s="242"/>
      <c r="F1538" s="242"/>
      <c r="G1538" s="242">
        <v>16</v>
      </c>
      <c r="H1538" s="242">
        <v>16</v>
      </c>
      <c r="I1538" s="239">
        <f t="shared" si="149"/>
        <v>16</v>
      </c>
      <c r="J1538" s="239">
        <f t="shared" si="150"/>
        <v>16</v>
      </c>
    </row>
    <row r="1539" spans="1:10" ht="25.5">
      <c r="A1539" s="78"/>
      <c r="B1539" s="199"/>
      <c r="C1539" s="233" t="s">
        <v>1802</v>
      </c>
      <c r="D1539" s="234" t="s">
        <v>2037</v>
      </c>
      <c r="E1539" s="242"/>
      <c r="F1539" s="242"/>
      <c r="G1539" s="242">
        <v>308</v>
      </c>
      <c r="H1539" s="242">
        <v>308</v>
      </c>
      <c r="I1539" s="239">
        <f t="shared" si="149"/>
        <v>308</v>
      </c>
      <c r="J1539" s="239">
        <f t="shared" si="150"/>
        <v>308</v>
      </c>
    </row>
    <row r="1540" spans="1:10">
      <c r="A1540" s="78"/>
      <c r="B1540" s="199"/>
      <c r="C1540" s="298" t="s">
        <v>2128</v>
      </c>
      <c r="D1540" s="234" t="s">
        <v>2703</v>
      </c>
      <c r="E1540" s="242"/>
      <c r="F1540" s="242"/>
      <c r="G1540" s="242">
        <v>12</v>
      </c>
      <c r="H1540" s="242">
        <v>12</v>
      </c>
      <c r="I1540" s="239">
        <f t="shared" si="149"/>
        <v>12</v>
      </c>
      <c r="J1540" s="239">
        <f t="shared" si="150"/>
        <v>12</v>
      </c>
    </row>
    <row r="1541" spans="1:10" ht="25.5">
      <c r="A1541" s="78"/>
      <c r="B1541" s="199"/>
      <c r="C1541" s="233" t="s">
        <v>1803</v>
      </c>
      <c r="D1541" s="234" t="s">
        <v>2705</v>
      </c>
      <c r="E1541" s="242">
        <v>1</v>
      </c>
      <c r="F1541" s="242">
        <v>1</v>
      </c>
      <c r="G1541" s="242">
        <v>756</v>
      </c>
      <c r="H1541" s="242">
        <v>756</v>
      </c>
      <c r="I1541" s="239">
        <f t="shared" si="149"/>
        <v>757</v>
      </c>
      <c r="J1541" s="239">
        <f t="shared" si="150"/>
        <v>757</v>
      </c>
    </row>
    <row r="1542" spans="1:10" ht="25.5">
      <c r="A1542" s="78"/>
      <c r="B1542" s="199"/>
      <c r="C1542" s="233" t="s">
        <v>1804</v>
      </c>
      <c r="D1542" s="234" t="s">
        <v>2446</v>
      </c>
      <c r="E1542" s="242"/>
      <c r="F1542" s="242"/>
      <c r="G1542" s="242">
        <v>42</v>
      </c>
      <c r="H1542" s="242">
        <v>42</v>
      </c>
      <c r="I1542" s="239">
        <f t="shared" si="149"/>
        <v>42</v>
      </c>
      <c r="J1542" s="239">
        <f t="shared" si="150"/>
        <v>42</v>
      </c>
    </row>
    <row r="1543" spans="1:10">
      <c r="A1543" s="78"/>
      <c r="B1543" s="199"/>
      <c r="C1543" s="233" t="s">
        <v>2078</v>
      </c>
      <c r="D1543" s="234" t="s">
        <v>3224</v>
      </c>
      <c r="E1543" s="242"/>
      <c r="F1543" s="242"/>
      <c r="G1543" s="242">
        <v>7</v>
      </c>
      <c r="H1543" s="242">
        <v>7</v>
      </c>
      <c r="I1543" s="239">
        <f t="shared" si="149"/>
        <v>7</v>
      </c>
      <c r="J1543" s="239">
        <f t="shared" si="150"/>
        <v>7</v>
      </c>
    </row>
    <row r="1544" spans="1:10" ht="25.5">
      <c r="A1544" s="78"/>
      <c r="B1544" s="199"/>
      <c r="C1544" s="298" t="s">
        <v>2130</v>
      </c>
      <c r="D1544" s="265" t="s">
        <v>3243</v>
      </c>
      <c r="E1544" s="242">
        <v>1</v>
      </c>
      <c r="F1544" s="242">
        <v>1</v>
      </c>
      <c r="G1544" s="242"/>
      <c r="H1544" s="242"/>
      <c r="I1544" s="239">
        <f t="shared" si="149"/>
        <v>1</v>
      </c>
      <c r="J1544" s="239">
        <f t="shared" si="150"/>
        <v>1</v>
      </c>
    </row>
    <row r="1545" spans="1:10" ht="25.5">
      <c r="A1545" s="78"/>
      <c r="B1545" s="199"/>
      <c r="C1545" s="298" t="s">
        <v>3472</v>
      </c>
      <c r="D1545" s="265" t="s">
        <v>3536</v>
      </c>
      <c r="E1545" s="242"/>
      <c r="F1545" s="242"/>
      <c r="G1545" s="242"/>
      <c r="H1545" s="242"/>
      <c r="I1545" s="239">
        <f t="shared" si="149"/>
        <v>0</v>
      </c>
      <c r="J1545" s="239">
        <f t="shared" si="150"/>
        <v>0</v>
      </c>
    </row>
    <row r="1546" spans="1:10" ht="25.5">
      <c r="A1546" s="78"/>
      <c r="B1546" s="199"/>
      <c r="C1546" s="298" t="s">
        <v>3443</v>
      </c>
      <c r="D1546" s="265" t="s">
        <v>3444</v>
      </c>
      <c r="E1546" s="242"/>
      <c r="F1546" s="242"/>
      <c r="G1546" s="242"/>
      <c r="H1546" s="242"/>
      <c r="I1546" s="239">
        <f t="shared" ref="I1546:I1577" si="151">E1546+G1546</f>
        <v>0</v>
      </c>
      <c r="J1546" s="239">
        <f t="shared" ref="J1546:J1577" si="152">F1546+H1546</f>
        <v>0</v>
      </c>
    </row>
    <row r="1547" spans="1:10">
      <c r="A1547" s="78"/>
      <c r="B1547" s="199"/>
      <c r="C1547" s="298" t="s">
        <v>3537</v>
      </c>
      <c r="D1547" s="265" t="s">
        <v>3538</v>
      </c>
      <c r="E1547" s="242"/>
      <c r="F1547" s="242"/>
      <c r="G1547" s="242"/>
      <c r="H1547" s="242"/>
      <c r="I1547" s="239">
        <f t="shared" si="151"/>
        <v>0</v>
      </c>
      <c r="J1547" s="239">
        <f t="shared" si="152"/>
        <v>0</v>
      </c>
    </row>
    <row r="1548" spans="1:10">
      <c r="A1548" s="78"/>
      <c r="B1548" s="199"/>
      <c r="C1548" s="298" t="s">
        <v>3539</v>
      </c>
      <c r="D1548" s="265" t="s">
        <v>3540</v>
      </c>
      <c r="E1548" s="242"/>
      <c r="F1548" s="242"/>
      <c r="G1548" s="242"/>
      <c r="H1548" s="242"/>
      <c r="I1548" s="239">
        <f t="shared" si="151"/>
        <v>0</v>
      </c>
      <c r="J1548" s="239">
        <f t="shared" si="152"/>
        <v>0</v>
      </c>
    </row>
    <row r="1549" spans="1:10" ht="25.5">
      <c r="A1549" s="78"/>
      <c r="B1549" s="199"/>
      <c r="C1549" s="298" t="s">
        <v>3541</v>
      </c>
      <c r="D1549" s="265" t="s">
        <v>3542</v>
      </c>
      <c r="E1549" s="242"/>
      <c r="F1549" s="242"/>
      <c r="G1549" s="242"/>
      <c r="H1549" s="242"/>
      <c r="I1549" s="239">
        <f t="shared" si="151"/>
        <v>0</v>
      </c>
      <c r="J1549" s="239">
        <f t="shared" si="152"/>
        <v>0</v>
      </c>
    </row>
    <row r="1550" spans="1:10" ht="25.5">
      <c r="A1550" s="78"/>
      <c r="B1550" s="199"/>
      <c r="C1550" s="298" t="s">
        <v>3543</v>
      </c>
      <c r="D1550" s="265" t="s">
        <v>3544</v>
      </c>
      <c r="E1550" s="242"/>
      <c r="F1550" s="242"/>
      <c r="G1550" s="242"/>
      <c r="H1550" s="242"/>
      <c r="I1550" s="239">
        <f t="shared" si="151"/>
        <v>0</v>
      </c>
      <c r="J1550" s="239">
        <f t="shared" si="152"/>
        <v>0</v>
      </c>
    </row>
    <row r="1551" spans="1:10">
      <c r="A1551" s="78"/>
      <c r="B1551" s="199"/>
      <c r="C1551" s="298" t="s">
        <v>2275</v>
      </c>
      <c r="D1551" s="265" t="s">
        <v>3545</v>
      </c>
      <c r="E1551" s="242"/>
      <c r="F1551" s="242"/>
      <c r="G1551" s="242"/>
      <c r="H1551" s="242"/>
      <c r="I1551" s="239">
        <f t="shared" si="151"/>
        <v>0</v>
      </c>
      <c r="J1551" s="239">
        <f t="shared" si="152"/>
        <v>0</v>
      </c>
    </row>
    <row r="1552" spans="1:10" ht="25.5">
      <c r="A1552" s="78"/>
      <c r="B1552" s="199"/>
      <c r="C1552" s="298" t="s">
        <v>3080</v>
      </c>
      <c r="D1552" s="265" t="s">
        <v>3451</v>
      </c>
      <c r="E1552" s="242"/>
      <c r="F1552" s="242"/>
      <c r="G1552" s="242"/>
      <c r="H1552" s="242"/>
      <c r="I1552" s="239">
        <f t="shared" si="151"/>
        <v>0</v>
      </c>
      <c r="J1552" s="239">
        <f t="shared" si="152"/>
        <v>0</v>
      </c>
    </row>
    <row r="1553" spans="1:10" ht="25.5">
      <c r="A1553" s="78"/>
      <c r="B1553" s="199"/>
      <c r="C1553" s="298" t="s">
        <v>3546</v>
      </c>
      <c r="D1553" s="265" t="s">
        <v>3547</v>
      </c>
      <c r="E1553" s="242"/>
      <c r="F1553" s="242"/>
      <c r="G1553" s="242"/>
      <c r="H1553" s="242"/>
      <c r="I1553" s="239">
        <f t="shared" si="151"/>
        <v>0</v>
      </c>
      <c r="J1553" s="239">
        <f t="shared" si="152"/>
        <v>0</v>
      </c>
    </row>
    <row r="1554" spans="1:10">
      <c r="A1554" s="78"/>
      <c r="B1554" s="199"/>
      <c r="C1554" s="298" t="s">
        <v>2678</v>
      </c>
      <c r="D1554" s="265" t="s">
        <v>2679</v>
      </c>
      <c r="E1554" s="242"/>
      <c r="F1554" s="242"/>
      <c r="G1554" s="242"/>
      <c r="H1554" s="242"/>
      <c r="I1554" s="239">
        <f t="shared" si="151"/>
        <v>0</v>
      </c>
      <c r="J1554" s="239">
        <f t="shared" si="152"/>
        <v>0</v>
      </c>
    </row>
    <row r="1555" spans="1:10">
      <c r="A1555" s="78"/>
      <c r="B1555" s="199"/>
      <c r="C1555" s="298" t="s">
        <v>2680</v>
      </c>
      <c r="D1555" s="265" t="s">
        <v>3548</v>
      </c>
      <c r="E1555" s="242"/>
      <c r="F1555" s="242"/>
      <c r="G1555" s="242"/>
      <c r="H1555" s="242"/>
      <c r="I1555" s="239">
        <f t="shared" si="151"/>
        <v>0</v>
      </c>
      <c r="J1555" s="239">
        <f t="shared" si="152"/>
        <v>0</v>
      </c>
    </row>
    <row r="1556" spans="1:10">
      <c r="A1556" s="78"/>
      <c r="B1556" s="199"/>
      <c r="C1556" s="298" t="s">
        <v>2662</v>
      </c>
      <c r="D1556" s="265" t="s">
        <v>3549</v>
      </c>
      <c r="E1556" s="242"/>
      <c r="F1556" s="242"/>
      <c r="G1556" s="242"/>
      <c r="H1556" s="242"/>
      <c r="I1556" s="239">
        <f t="shared" si="151"/>
        <v>0</v>
      </c>
      <c r="J1556" s="239">
        <f t="shared" si="152"/>
        <v>0</v>
      </c>
    </row>
    <row r="1557" spans="1:10" ht="25.5">
      <c r="A1557" s="78"/>
      <c r="B1557" s="199"/>
      <c r="C1557" s="298" t="s">
        <v>2670</v>
      </c>
      <c r="D1557" s="265" t="s">
        <v>2671</v>
      </c>
      <c r="E1557" s="242"/>
      <c r="F1557" s="242"/>
      <c r="G1557" s="242"/>
      <c r="H1557" s="242"/>
      <c r="I1557" s="239">
        <f t="shared" si="151"/>
        <v>0</v>
      </c>
      <c r="J1557" s="239">
        <f t="shared" si="152"/>
        <v>0</v>
      </c>
    </row>
    <row r="1558" spans="1:10" ht="25.5">
      <c r="A1558" s="78"/>
      <c r="B1558" s="199"/>
      <c r="C1558" s="298" t="s">
        <v>2120</v>
      </c>
      <c r="D1558" s="265" t="s">
        <v>2121</v>
      </c>
      <c r="E1558" s="242"/>
      <c r="F1558" s="242"/>
      <c r="G1558" s="242"/>
      <c r="H1558" s="242"/>
      <c r="I1558" s="239">
        <f t="shared" si="151"/>
        <v>0</v>
      </c>
      <c r="J1558" s="239">
        <f t="shared" si="152"/>
        <v>0</v>
      </c>
    </row>
    <row r="1559" spans="1:10">
      <c r="A1559" s="78"/>
      <c r="B1559" s="199"/>
      <c r="C1559" s="298" t="s">
        <v>2122</v>
      </c>
      <c r="D1559" s="265" t="s">
        <v>3550</v>
      </c>
      <c r="E1559" s="242"/>
      <c r="F1559" s="242"/>
      <c r="G1559" s="242"/>
      <c r="H1559" s="242"/>
      <c r="I1559" s="239">
        <f t="shared" si="151"/>
        <v>0</v>
      </c>
      <c r="J1559" s="239">
        <f t="shared" si="152"/>
        <v>0</v>
      </c>
    </row>
    <row r="1560" spans="1:10">
      <c r="A1560" s="78"/>
      <c r="B1560" s="199"/>
      <c r="C1560" s="298" t="s">
        <v>2124</v>
      </c>
      <c r="D1560" s="265" t="s">
        <v>2655</v>
      </c>
      <c r="E1560" s="242"/>
      <c r="F1560" s="242"/>
      <c r="G1560" s="242"/>
      <c r="H1560" s="242"/>
      <c r="I1560" s="239">
        <f t="shared" si="151"/>
        <v>0</v>
      </c>
      <c r="J1560" s="239">
        <f t="shared" si="152"/>
        <v>0</v>
      </c>
    </row>
    <row r="1561" spans="1:10">
      <c r="A1561" s="78"/>
      <c r="B1561" s="199"/>
      <c r="C1561" s="298" t="s">
        <v>3551</v>
      </c>
      <c r="D1561" s="265" t="s">
        <v>3552</v>
      </c>
      <c r="E1561" s="242"/>
      <c r="F1561" s="242"/>
      <c r="G1561" s="242"/>
      <c r="H1561" s="242"/>
      <c r="I1561" s="239">
        <f t="shared" si="151"/>
        <v>0</v>
      </c>
      <c r="J1561" s="239">
        <f t="shared" si="152"/>
        <v>0</v>
      </c>
    </row>
    <row r="1562" spans="1:10">
      <c r="A1562" s="78"/>
      <c r="B1562" s="199"/>
      <c r="C1562" s="298" t="s">
        <v>3474</v>
      </c>
      <c r="D1562" s="265" t="s">
        <v>3475</v>
      </c>
      <c r="E1562" s="242">
        <v>12</v>
      </c>
      <c r="F1562" s="242">
        <v>12</v>
      </c>
      <c r="G1562" s="242"/>
      <c r="H1562" s="242"/>
      <c r="I1562" s="239">
        <f t="shared" si="151"/>
        <v>12</v>
      </c>
      <c r="J1562" s="239">
        <f t="shared" si="152"/>
        <v>12</v>
      </c>
    </row>
    <row r="1563" spans="1:10" ht="25.5">
      <c r="A1563" s="78"/>
      <c r="B1563" s="199"/>
      <c r="C1563" s="298" t="s">
        <v>3553</v>
      </c>
      <c r="D1563" s="265" t="s">
        <v>3554</v>
      </c>
      <c r="E1563" s="242"/>
      <c r="F1563" s="242"/>
      <c r="G1563" s="242"/>
      <c r="H1563" s="242"/>
      <c r="I1563" s="239">
        <f t="shared" si="151"/>
        <v>0</v>
      </c>
      <c r="J1563" s="239">
        <f t="shared" si="152"/>
        <v>0</v>
      </c>
    </row>
    <row r="1564" spans="1:10">
      <c r="A1564" s="78"/>
      <c r="B1564" s="199"/>
      <c r="C1564" s="298" t="s">
        <v>2104</v>
      </c>
      <c r="D1564" s="265" t="s">
        <v>2105</v>
      </c>
      <c r="E1564" s="242">
        <v>11</v>
      </c>
      <c r="F1564" s="242">
        <v>11</v>
      </c>
      <c r="G1564" s="242">
        <v>8</v>
      </c>
      <c r="H1564" s="242">
        <v>8</v>
      </c>
      <c r="I1564" s="239">
        <f t="shared" si="151"/>
        <v>19</v>
      </c>
      <c r="J1564" s="239">
        <f t="shared" si="152"/>
        <v>19</v>
      </c>
    </row>
    <row r="1565" spans="1:10" ht="25.5">
      <c r="A1565" s="78"/>
      <c r="B1565" s="199"/>
      <c r="C1565" s="298" t="s">
        <v>2877</v>
      </c>
      <c r="D1565" s="265" t="s">
        <v>3287</v>
      </c>
      <c r="E1565" s="242">
        <v>22</v>
      </c>
      <c r="F1565" s="242">
        <v>22</v>
      </c>
      <c r="G1565" s="242">
        <v>3</v>
      </c>
      <c r="H1565" s="242">
        <v>3</v>
      </c>
      <c r="I1565" s="239">
        <f t="shared" si="151"/>
        <v>25</v>
      </c>
      <c r="J1565" s="239">
        <f t="shared" si="152"/>
        <v>25</v>
      </c>
    </row>
    <row r="1566" spans="1:10" ht="25.5">
      <c r="A1566" s="78"/>
      <c r="B1566" s="199"/>
      <c r="C1566" s="298" t="s">
        <v>2937</v>
      </c>
      <c r="D1566" s="265" t="s">
        <v>3555</v>
      </c>
      <c r="E1566" s="242"/>
      <c r="F1566" s="242"/>
      <c r="G1566" s="242"/>
      <c r="H1566" s="242"/>
      <c r="I1566" s="239">
        <f t="shared" si="151"/>
        <v>0</v>
      </c>
      <c r="J1566" s="239">
        <f t="shared" si="152"/>
        <v>0</v>
      </c>
    </row>
    <row r="1567" spans="1:10">
      <c r="A1567" s="78"/>
      <c r="B1567" s="199"/>
      <c r="C1567" s="298" t="s">
        <v>3343</v>
      </c>
      <c r="D1567" s="265" t="s">
        <v>3344</v>
      </c>
      <c r="E1567" s="242"/>
      <c r="F1567" s="242"/>
      <c r="G1567" s="242"/>
      <c r="H1567" s="242"/>
      <c r="I1567" s="239">
        <f t="shared" si="151"/>
        <v>0</v>
      </c>
      <c r="J1567" s="239">
        <f t="shared" si="152"/>
        <v>0</v>
      </c>
    </row>
    <row r="1568" spans="1:10">
      <c r="A1568" s="78"/>
      <c r="B1568" s="199"/>
      <c r="C1568" s="298" t="s">
        <v>3345</v>
      </c>
      <c r="D1568" s="265" t="s">
        <v>3556</v>
      </c>
      <c r="E1568" s="242">
        <v>8</v>
      </c>
      <c r="F1568" s="242">
        <v>8</v>
      </c>
      <c r="G1568" s="242"/>
      <c r="H1568" s="242"/>
      <c r="I1568" s="239">
        <f t="shared" si="151"/>
        <v>8</v>
      </c>
      <c r="J1568" s="239">
        <f t="shared" si="152"/>
        <v>8</v>
      </c>
    </row>
    <row r="1569" spans="1:10">
      <c r="A1569" s="78"/>
      <c r="B1569" s="199"/>
      <c r="C1569" s="298" t="s">
        <v>3557</v>
      </c>
      <c r="D1569" s="265" t="s">
        <v>3558</v>
      </c>
      <c r="E1569" s="242"/>
      <c r="F1569" s="242"/>
      <c r="G1569" s="242"/>
      <c r="H1569" s="242"/>
      <c r="I1569" s="239">
        <f t="shared" si="151"/>
        <v>0</v>
      </c>
      <c r="J1569" s="239">
        <f t="shared" si="152"/>
        <v>0</v>
      </c>
    </row>
    <row r="1570" spans="1:10" ht="25.5">
      <c r="A1570" s="78"/>
      <c r="B1570" s="199"/>
      <c r="C1570" s="298" t="s">
        <v>2084</v>
      </c>
      <c r="D1570" s="265" t="s">
        <v>3559</v>
      </c>
      <c r="E1570" s="242"/>
      <c r="F1570" s="242"/>
      <c r="G1570" s="242"/>
      <c r="H1570" s="242"/>
      <c r="I1570" s="239">
        <f t="shared" si="151"/>
        <v>0</v>
      </c>
      <c r="J1570" s="239">
        <f t="shared" si="152"/>
        <v>0</v>
      </c>
    </row>
    <row r="1571" spans="1:10">
      <c r="A1571" s="78"/>
      <c r="B1571" s="199"/>
      <c r="C1571" s="298" t="s">
        <v>2143</v>
      </c>
      <c r="D1571" s="265" t="s">
        <v>2129</v>
      </c>
      <c r="E1571" s="242"/>
      <c r="F1571" s="242"/>
      <c r="G1571" s="242">
        <v>2</v>
      </c>
      <c r="H1571" s="242">
        <v>2</v>
      </c>
      <c r="I1571" s="239">
        <f t="shared" si="151"/>
        <v>2</v>
      </c>
      <c r="J1571" s="239">
        <f t="shared" si="152"/>
        <v>2</v>
      </c>
    </row>
    <row r="1572" spans="1:10">
      <c r="A1572" s="78"/>
      <c r="B1572" s="199"/>
      <c r="C1572" s="253" t="s">
        <v>3468</v>
      </c>
      <c r="D1572" s="265" t="s">
        <v>3469</v>
      </c>
      <c r="E1572" s="242">
        <v>2</v>
      </c>
      <c r="F1572" s="242">
        <v>2</v>
      </c>
      <c r="G1572" s="242"/>
      <c r="H1572" s="242"/>
      <c r="I1572" s="239">
        <f t="shared" si="151"/>
        <v>2</v>
      </c>
      <c r="J1572" s="239">
        <f t="shared" si="152"/>
        <v>2</v>
      </c>
    </row>
    <row r="1573" spans="1:10">
      <c r="A1573" s="78"/>
      <c r="B1573" s="199"/>
      <c r="C1573" s="253" t="s">
        <v>3335</v>
      </c>
      <c r="D1573" s="265" t="s">
        <v>3336</v>
      </c>
      <c r="E1573" s="242"/>
      <c r="F1573" s="242"/>
      <c r="G1573" s="242"/>
      <c r="H1573" s="242"/>
      <c r="I1573" s="239">
        <f t="shared" si="151"/>
        <v>0</v>
      </c>
      <c r="J1573" s="239">
        <f t="shared" si="152"/>
        <v>0</v>
      </c>
    </row>
    <row r="1574" spans="1:10">
      <c r="A1574" s="78"/>
      <c r="B1574" s="199"/>
      <c r="C1574" s="253" t="s">
        <v>3560</v>
      </c>
      <c r="D1574" s="265" t="s">
        <v>3561</v>
      </c>
      <c r="E1574" s="242">
        <v>6</v>
      </c>
      <c r="F1574" s="242">
        <v>6</v>
      </c>
      <c r="G1574" s="242"/>
      <c r="H1574" s="242"/>
      <c r="I1574" s="239">
        <f t="shared" si="151"/>
        <v>6</v>
      </c>
      <c r="J1574" s="239">
        <f t="shared" si="152"/>
        <v>6</v>
      </c>
    </row>
    <row r="1575" spans="1:10">
      <c r="A1575" s="78"/>
      <c r="B1575" s="199"/>
      <c r="C1575" s="253" t="s">
        <v>3562</v>
      </c>
      <c r="D1575" s="265" t="s">
        <v>3528</v>
      </c>
      <c r="E1575" s="242"/>
      <c r="F1575" s="242"/>
      <c r="G1575" s="242"/>
      <c r="H1575" s="242"/>
      <c r="I1575" s="239">
        <f t="shared" si="151"/>
        <v>0</v>
      </c>
      <c r="J1575" s="239">
        <f t="shared" si="152"/>
        <v>0</v>
      </c>
    </row>
    <row r="1576" spans="1:10">
      <c r="A1576" s="78"/>
      <c r="B1576" s="199"/>
      <c r="C1576" s="247" t="s">
        <v>3341</v>
      </c>
      <c r="D1576" s="234" t="s">
        <v>3342</v>
      </c>
      <c r="E1576" s="242">
        <v>1</v>
      </c>
      <c r="F1576" s="242">
        <v>1</v>
      </c>
      <c r="G1576" s="242">
        <v>1</v>
      </c>
      <c r="H1576" s="242">
        <v>1</v>
      </c>
      <c r="I1576" s="239">
        <f t="shared" si="151"/>
        <v>2</v>
      </c>
      <c r="J1576" s="239">
        <f t="shared" si="152"/>
        <v>2</v>
      </c>
    </row>
    <row r="1577" spans="1:10">
      <c r="A1577" s="78"/>
      <c r="B1577" s="199"/>
      <c r="C1577" s="253" t="s">
        <v>3276</v>
      </c>
      <c r="D1577" s="265" t="s">
        <v>3277</v>
      </c>
      <c r="E1577" s="242"/>
      <c r="F1577" s="242"/>
      <c r="G1577" s="242">
        <v>50</v>
      </c>
      <c r="H1577" s="242">
        <v>50</v>
      </c>
      <c r="I1577" s="239">
        <f t="shared" si="151"/>
        <v>50</v>
      </c>
      <c r="J1577" s="239">
        <f t="shared" si="152"/>
        <v>50</v>
      </c>
    </row>
    <row r="1578" spans="1:10" ht="25.5">
      <c r="A1578" s="78"/>
      <c r="B1578" s="199"/>
      <c r="C1578" s="253" t="s">
        <v>3263</v>
      </c>
      <c r="D1578" s="265" t="s">
        <v>3264</v>
      </c>
      <c r="E1578" s="242">
        <v>2</v>
      </c>
      <c r="F1578" s="242">
        <v>2</v>
      </c>
      <c r="G1578" s="242"/>
      <c r="H1578" s="242"/>
      <c r="I1578" s="239">
        <f t="shared" ref="I1578:I1600" si="153">E1578+G1578</f>
        <v>2</v>
      </c>
      <c r="J1578" s="239">
        <f t="shared" ref="J1578:J1600" si="154">F1578+H1578</f>
        <v>2</v>
      </c>
    </row>
    <row r="1579" spans="1:10" ht="25.5">
      <c r="A1579" s="78"/>
      <c r="B1579" s="199"/>
      <c r="C1579" s="253" t="s">
        <v>2116</v>
      </c>
      <c r="D1579" s="265" t="s">
        <v>3563</v>
      </c>
      <c r="E1579" s="242"/>
      <c r="F1579" s="242"/>
      <c r="G1579" s="242"/>
      <c r="H1579" s="242"/>
      <c r="I1579" s="239">
        <f t="shared" si="153"/>
        <v>0</v>
      </c>
      <c r="J1579" s="239">
        <f t="shared" si="154"/>
        <v>0</v>
      </c>
    </row>
    <row r="1580" spans="1:10">
      <c r="A1580" s="78"/>
      <c r="B1580" s="199"/>
      <c r="C1580" s="253" t="s">
        <v>1815</v>
      </c>
      <c r="D1580" s="265" t="s">
        <v>1816</v>
      </c>
      <c r="E1580" s="242"/>
      <c r="F1580" s="242"/>
      <c r="G1580" s="242">
        <v>10</v>
      </c>
      <c r="H1580" s="242">
        <v>10</v>
      </c>
      <c r="I1580" s="239">
        <f t="shared" si="153"/>
        <v>10</v>
      </c>
      <c r="J1580" s="239">
        <f t="shared" si="154"/>
        <v>10</v>
      </c>
    </row>
    <row r="1581" spans="1:10" ht="25.5">
      <c r="A1581" s="78"/>
      <c r="B1581" s="199"/>
      <c r="C1581" s="325" t="s">
        <v>3423</v>
      </c>
      <c r="D1581" s="265" t="s">
        <v>3424</v>
      </c>
      <c r="E1581" s="242"/>
      <c r="F1581" s="242"/>
      <c r="G1581" s="238"/>
      <c r="H1581" s="238"/>
      <c r="I1581" s="239">
        <f t="shared" si="153"/>
        <v>0</v>
      </c>
      <c r="J1581" s="239">
        <f t="shared" si="154"/>
        <v>0</v>
      </c>
    </row>
    <row r="1582" spans="1:10" ht="38.25">
      <c r="A1582" s="78"/>
      <c r="B1582" s="199"/>
      <c r="C1582" s="325" t="s">
        <v>2514</v>
      </c>
      <c r="D1582" s="265" t="s">
        <v>3564</v>
      </c>
      <c r="E1582" s="242"/>
      <c r="F1582" s="242"/>
      <c r="G1582" s="238"/>
      <c r="H1582" s="238"/>
      <c r="I1582" s="239">
        <f t="shared" si="153"/>
        <v>0</v>
      </c>
      <c r="J1582" s="239">
        <f t="shared" si="154"/>
        <v>0</v>
      </c>
    </row>
    <row r="1583" spans="1:10">
      <c r="A1583" s="78"/>
      <c r="B1583" s="199"/>
      <c r="C1583" s="325" t="s">
        <v>2622</v>
      </c>
      <c r="D1583" s="265" t="s">
        <v>2623</v>
      </c>
      <c r="E1583" s="242"/>
      <c r="F1583" s="242"/>
      <c r="G1583" s="238"/>
      <c r="H1583" s="238"/>
      <c r="I1583" s="239">
        <f t="shared" si="153"/>
        <v>0</v>
      </c>
      <c r="J1583" s="239">
        <f t="shared" si="154"/>
        <v>0</v>
      </c>
    </row>
    <row r="1584" spans="1:10">
      <c r="A1584" s="78"/>
      <c r="B1584" s="199"/>
      <c r="C1584" s="233" t="s">
        <v>3565</v>
      </c>
      <c r="D1584" s="265" t="s">
        <v>3566</v>
      </c>
      <c r="E1584" s="242"/>
      <c r="F1584" s="242"/>
      <c r="G1584" s="238"/>
      <c r="H1584" s="238"/>
      <c r="I1584" s="239">
        <f t="shared" si="153"/>
        <v>0</v>
      </c>
      <c r="J1584" s="239">
        <f t="shared" si="154"/>
        <v>0</v>
      </c>
    </row>
    <row r="1585" spans="1:10" ht="25.5">
      <c r="A1585" s="78"/>
      <c r="B1585" s="199"/>
      <c r="C1585" s="233" t="s">
        <v>3337</v>
      </c>
      <c r="D1585" s="234" t="s">
        <v>3338</v>
      </c>
      <c r="E1585" s="242"/>
      <c r="F1585" s="242"/>
      <c r="G1585" s="238"/>
      <c r="H1585" s="238"/>
      <c r="I1585" s="239">
        <f t="shared" si="153"/>
        <v>0</v>
      </c>
      <c r="J1585" s="239">
        <f t="shared" si="154"/>
        <v>0</v>
      </c>
    </row>
    <row r="1586" spans="1:10">
      <c r="A1586" s="78"/>
      <c r="B1586" s="199"/>
      <c r="C1586" s="233" t="s">
        <v>3567</v>
      </c>
      <c r="D1586" s="234" t="s">
        <v>3568</v>
      </c>
      <c r="E1586" s="242"/>
      <c r="F1586" s="242"/>
      <c r="G1586" s="238"/>
      <c r="H1586" s="238"/>
      <c r="I1586" s="239">
        <f t="shared" si="153"/>
        <v>0</v>
      </c>
      <c r="J1586" s="239">
        <f t="shared" si="154"/>
        <v>0</v>
      </c>
    </row>
    <row r="1587" spans="1:10">
      <c r="A1587" s="78"/>
      <c r="B1587" s="199"/>
      <c r="C1587" s="233" t="s">
        <v>3383</v>
      </c>
      <c r="D1587" s="234" t="s">
        <v>3569</v>
      </c>
      <c r="E1587" s="242">
        <v>2</v>
      </c>
      <c r="F1587" s="242">
        <v>2</v>
      </c>
      <c r="G1587" s="238"/>
      <c r="H1587" s="238"/>
      <c r="I1587" s="239">
        <f t="shared" si="153"/>
        <v>2</v>
      </c>
      <c r="J1587" s="239">
        <f t="shared" si="154"/>
        <v>2</v>
      </c>
    </row>
    <row r="1588" spans="1:10" ht="25.5">
      <c r="A1588" s="78"/>
      <c r="B1588" s="199"/>
      <c r="C1588" s="233" t="s">
        <v>2875</v>
      </c>
      <c r="D1588" s="234" t="s">
        <v>2876</v>
      </c>
      <c r="E1588" s="242">
        <v>2</v>
      </c>
      <c r="F1588" s="242">
        <v>2</v>
      </c>
      <c r="G1588" s="238">
        <v>1</v>
      </c>
      <c r="H1588" s="238">
        <v>1</v>
      </c>
      <c r="I1588" s="239">
        <f t="shared" si="153"/>
        <v>3</v>
      </c>
      <c r="J1588" s="239">
        <f t="shared" si="154"/>
        <v>3</v>
      </c>
    </row>
    <row r="1589" spans="1:10">
      <c r="A1589" s="78"/>
      <c r="B1589" s="199"/>
      <c r="C1589" s="233" t="s">
        <v>3570</v>
      </c>
      <c r="D1589" s="234" t="s">
        <v>3571</v>
      </c>
      <c r="E1589" s="242">
        <v>1</v>
      </c>
      <c r="F1589" s="242">
        <v>1</v>
      </c>
      <c r="G1589" s="238"/>
      <c r="H1589" s="238"/>
      <c r="I1589" s="239">
        <f t="shared" si="153"/>
        <v>1</v>
      </c>
      <c r="J1589" s="239">
        <f t="shared" si="154"/>
        <v>1</v>
      </c>
    </row>
    <row r="1590" spans="1:10" ht="25.5">
      <c r="A1590" s="78"/>
      <c r="B1590" s="199"/>
      <c r="C1590" s="233" t="s">
        <v>1822</v>
      </c>
      <c r="D1590" s="234" t="s">
        <v>2137</v>
      </c>
      <c r="E1590" s="242"/>
      <c r="F1590" s="242"/>
      <c r="G1590" s="238">
        <v>220</v>
      </c>
      <c r="H1590" s="238">
        <v>220</v>
      </c>
      <c r="I1590" s="239">
        <f t="shared" si="153"/>
        <v>220</v>
      </c>
      <c r="J1590" s="239">
        <f t="shared" si="154"/>
        <v>220</v>
      </c>
    </row>
    <row r="1591" spans="1:10" ht="25.5">
      <c r="A1591" s="78"/>
      <c r="B1591" s="199"/>
      <c r="C1591" s="233" t="s">
        <v>2481</v>
      </c>
      <c r="D1591" s="234" t="s">
        <v>3320</v>
      </c>
      <c r="E1591" s="242"/>
      <c r="F1591" s="242"/>
      <c r="G1591" s="238">
        <v>1</v>
      </c>
      <c r="H1591" s="238">
        <v>1</v>
      </c>
      <c r="I1591" s="239">
        <f t="shared" si="153"/>
        <v>1</v>
      </c>
      <c r="J1591" s="239">
        <f t="shared" si="154"/>
        <v>1</v>
      </c>
    </row>
    <row r="1592" spans="1:10" ht="25.5">
      <c r="A1592" s="78"/>
      <c r="B1592" s="199"/>
      <c r="C1592" s="233" t="s">
        <v>2152</v>
      </c>
      <c r="D1592" s="234" t="s">
        <v>3572</v>
      </c>
      <c r="E1592" s="242"/>
      <c r="F1592" s="242"/>
      <c r="G1592" s="238">
        <v>1</v>
      </c>
      <c r="H1592" s="238">
        <v>1</v>
      </c>
      <c r="I1592" s="239">
        <f t="shared" si="153"/>
        <v>1</v>
      </c>
      <c r="J1592" s="239">
        <f t="shared" si="154"/>
        <v>1</v>
      </c>
    </row>
    <row r="1593" spans="1:10">
      <c r="A1593" s="78"/>
      <c r="B1593" s="199"/>
      <c r="C1593" s="233" t="s">
        <v>2500</v>
      </c>
      <c r="D1593" s="234" t="s">
        <v>2501</v>
      </c>
      <c r="E1593" s="242"/>
      <c r="F1593" s="242"/>
      <c r="G1593" s="238">
        <v>1</v>
      </c>
      <c r="H1593" s="238">
        <v>1</v>
      </c>
      <c r="I1593" s="239">
        <f t="shared" si="153"/>
        <v>1</v>
      </c>
      <c r="J1593" s="239">
        <f t="shared" si="154"/>
        <v>1</v>
      </c>
    </row>
    <row r="1594" spans="1:10">
      <c r="A1594" s="78"/>
      <c r="B1594" s="199"/>
      <c r="C1594" s="233" t="s">
        <v>3573</v>
      </c>
      <c r="D1594" s="234" t="s">
        <v>3574</v>
      </c>
      <c r="E1594" s="242">
        <v>1</v>
      </c>
      <c r="F1594" s="242">
        <v>1</v>
      </c>
      <c r="G1594" s="238">
        <v>1</v>
      </c>
      <c r="H1594" s="238">
        <v>1</v>
      </c>
      <c r="I1594" s="239">
        <f t="shared" si="153"/>
        <v>2</v>
      </c>
      <c r="J1594" s="239">
        <f t="shared" si="154"/>
        <v>2</v>
      </c>
    </row>
    <row r="1595" spans="1:10" ht="25.5">
      <c r="A1595" s="78"/>
      <c r="B1595" s="199"/>
      <c r="C1595" s="233" t="s">
        <v>3575</v>
      </c>
      <c r="D1595" s="234" t="s">
        <v>3576</v>
      </c>
      <c r="E1595" s="242">
        <v>1</v>
      </c>
      <c r="F1595" s="242">
        <v>1</v>
      </c>
      <c r="G1595" s="238"/>
      <c r="H1595" s="238"/>
      <c r="I1595" s="239">
        <f t="shared" si="153"/>
        <v>1</v>
      </c>
      <c r="J1595" s="239">
        <f t="shared" si="154"/>
        <v>1</v>
      </c>
    </row>
    <row r="1596" spans="1:10" ht="25.5">
      <c r="A1596" s="78"/>
      <c r="B1596" s="199"/>
      <c r="C1596" s="233" t="s">
        <v>2152</v>
      </c>
      <c r="D1596" s="234" t="s">
        <v>3577</v>
      </c>
      <c r="E1596" s="242"/>
      <c r="F1596" s="242"/>
      <c r="G1596" s="238"/>
      <c r="H1596" s="238"/>
      <c r="I1596" s="239">
        <f t="shared" si="153"/>
        <v>0</v>
      </c>
      <c r="J1596" s="239">
        <f t="shared" si="154"/>
        <v>0</v>
      </c>
    </row>
    <row r="1597" spans="1:10" ht="25.5">
      <c r="A1597" s="78"/>
      <c r="B1597" s="199"/>
      <c r="C1597" s="233" t="s">
        <v>3303</v>
      </c>
      <c r="D1597" s="234" t="s">
        <v>3304</v>
      </c>
      <c r="E1597" s="242">
        <v>1</v>
      </c>
      <c r="F1597" s="242">
        <v>1</v>
      </c>
      <c r="G1597" s="238"/>
      <c r="H1597" s="238"/>
      <c r="I1597" s="239">
        <f t="shared" si="153"/>
        <v>1</v>
      </c>
      <c r="J1597" s="239">
        <f t="shared" si="154"/>
        <v>1</v>
      </c>
    </row>
    <row r="1598" spans="1:10">
      <c r="A1598" s="78"/>
      <c r="B1598" s="199"/>
      <c r="C1598" s="233" t="s">
        <v>3578</v>
      </c>
      <c r="D1598" s="234" t="s">
        <v>3579</v>
      </c>
      <c r="E1598" s="242">
        <v>1</v>
      </c>
      <c r="F1598" s="242">
        <v>1</v>
      </c>
      <c r="G1598" s="238"/>
      <c r="H1598" s="238"/>
      <c r="I1598" s="239">
        <f t="shared" si="153"/>
        <v>1</v>
      </c>
      <c r="J1598" s="239">
        <f t="shared" si="154"/>
        <v>1</v>
      </c>
    </row>
    <row r="1599" spans="1:10" ht="25.5">
      <c r="A1599" s="78"/>
      <c r="B1599" s="199"/>
      <c r="C1599" s="233" t="s">
        <v>3553</v>
      </c>
      <c r="D1599" s="234" t="s">
        <v>3580</v>
      </c>
      <c r="E1599" s="242">
        <v>1</v>
      </c>
      <c r="F1599" s="242">
        <v>1</v>
      </c>
      <c r="G1599" s="238"/>
      <c r="H1599" s="238"/>
      <c r="I1599" s="239">
        <f t="shared" si="153"/>
        <v>1</v>
      </c>
      <c r="J1599" s="239">
        <f t="shared" si="154"/>
        <v>1</v>
      </c>
    </row>
    <row r="1600" spans="1:10">
      <c r="A1600" s="78"/>
      <c r="B1600" s="199"/>
      <c r="C1600" s="233" t="s">
        <v>3461</v>
      </c>
      <c r="D1600" s="234" t="s">
        <v>3462</v>
      </c>
      <c r="E1600" s="242">
        <v>1</v>
      </c>
      <c r="F1600" s="242">
        <v>1</v>
      </c>
      <c r="G1600" s="238"/>
      <c r="H1600" s="238"/>
      <c r="I1600" s="239">
        <f t="shared" si="153"/>
        <v>1</v>
      </c>
      <c r="J1600" s="239">
        <f t="shared" si="154"/>
        <v>1</v>
      </c>
    </row>
    <row r="1602" spans="1:10" ht="15" thickBot="1">
      <c r="A1602" s="79" t="s">
        <v>5558</v>
      </c>
      <c r="B1602" s="229" t="s">
        <v>1710</v>
      </c>
      <c r="C1602" s="230"/>
      <c r="D1602" s="229"/>
      <c r="E1602" s="229"/>
      <c r="F1602" s="229"/>
      <c r="G1602" s="229"/>
      <c r="H1602" s="229"/>
      <c r="I1602" s="229"/>
      <c r="J1602" s="229"/>
    </row>
    <row r="1603" spans="1:10" ht="26.25" customHeight="1" thickBot="1">
      <c r="A1603" s="78"/>
      <c r="B1603" s="194" t="s">
        <v>200</v>
      </c>
      <c r="C1603" s="196"/>
      <c r="D1603" s="78"/>
      <c r="E1603" s="1243">
        <f t="shared" ref="E1603:J1603" si="155">SUM(E1604:E1605)</f>
        <v>9758</v>
      </c>
      <c r="F1603" s="1243">
        <f t="shared" si="155"/>
        <v>9758</v>
      </c>
      <c r="G1603" s="1243">
        <f t="shared" si="155"/>
        <v>0</v>
      </c>
      <c r="H1603" s="1246">
        <f t="shared" si="155"/>
        <v>0</v>
      </c>
      <c r="I1603" s="1243">
        <f t="shared" si="155"/>
        <v>9758</v>
      </c>
      <c r="J1603" s="1244">
        <f t="shared" si="155"/>
        <v>9758</v>
      </c>
    </row>
    <row r="1604" spans="1:10" ht="13.5" thickTop="1">
      <c r="C1604" s="233" t="s">
        <v>1790</v>
      </c>
      <c r="D1604" s="255" t="s">
        <v>1791</v>
      </c>
      <c r="E1604" s="1252">
        <v>5302</v>
      </c>
      <c r="F1604" s="1252">
        <v>5302</v>
      </c>
      <c r="G1604" s="1252"/>
      <c r="H1604" s="1245"/>
      <c r="I1604" s="235">
        <f>E1604+G1604</f>
        <v>5302</v>
      </c>
      <c r="J1604" s="235">
        <f>F1604+H1604</f>
        <v>5302</v>
      </c>
    </row>
    <row r="1605" spans="1:10">
      <c r="C1605" s="233" t="s">
        <v>1792</v>
      </c>
      <c r="D1605" s="234" t="s">
        <v>1793</v>
      </c>
      <c r="E1605" s="301">
        <v>4456</v>
      </c>
      <c r="F1605" s="301">
        <v>4456</v>
      </c>
      <c r="G1605" s="326"/>
      <c r="H1605" s="278"/>
      <c r="I1605" s="239">
        <f>E1605+G1605</f>
        <v>4456</v>
      </c>
      <c r="J1605" s="239">
        <f>F1605+H1605</f>
        <v>4456</v>
      </c>
    </row>
    <row r="1606" spans="1:10">
      <c r="C1606" s="188"/>
      <c r="D1606" s="81"/>
      <c r="E1606" s="160"/>
      <c r="F1606" s="160"/>
      <c r="G1606" s="160"/>
      <c r="H1606" s="160"/>
      <c r="I1606" s="160">
        <f t="shared" ref="I1606:J1609" si="156">SUM(E1606,G1606)</f>
        <v>0</v>
      </c>
      <c r="J1606" s="160">
        <f t="shared" si="156"/>
        <v>0</v>
      </c>
    </row>
    <row r="1607" spans="1:10">
      <c r="C1607" s="188"/>
      <c r="D1607" s="81"/>
      <c r="E1607" s="160"/>
      <c r="F1607" s="160"/>
      <c r="G1607" s="160"/>
      <c r="H1607" s="160"/>
      <c r="I1607" s="160">
        <f t="shared" si="156"/>
        <v>0</v>
      </c>
      <c r="J1607" s="160">
        <f t="shared" si="156"/>
        <v>0</v>
      </c>
    </row>
    <row r="1608" spans="1:10">
      <c r="C1608" s="188"/>
      <c r="D1608" s="81"/>
      <c r="E1608" s="160"/>
      <c r="F1608" s="160"/>
      <c r="G1608" s="160"/>
      <c r="H1608" s="160"/>
      <c r="I1608" s="160">
        <f t="shared" si="156"/>
        <v>0</v>
      </c>
      <c r="J1608" s="160">
        <f t="shared" si="156"/>
        <v>0</v>
      </c>
    </row>
    <row r="1609" spans="1:10">
      <c r="A1609" s="159"/>
      <c r="B1609" s="159"/>
      <c r="C1609" s="188"/>
      <c r="D1609" s="81"/>
      <c r="E1609" s="160"/>
      <c r="F1609" s="160"/>
      <c r="G1609" s="160"/>
      <c r="H1609" s="160"/>
      <c r="I1609" s="160">
        <f t="shared" si="156"/>
        <v>0</v>
      </c>
      <c r="J1609" s="160">
        <f t="shared" si="156"/>
        <v>0</v>
      </c>
    </row>
    <row r="1611" spans="1:10" ht="15" thickBot="1">
      <c r="A1611" s="78"/>
      <c r="B1611" s="229" t="s">
        <v>1709</v>
      </c>
      <c r="C1611" s="230"/>
      <c r="D1611" s="229"/>
      <c r="E1611" s="229"/>
      <c r="F1611" s="229"/>
      <c r="G1611" s="229"/>
      <c r="H1611" s="229"/>
      <c r="I1611" s="229"/>
      <c r="J1611" s="229"/>
    </row>
    <row r="1612" spans="1:10" ht="25.5" customHeight="1" thickBot="1">
      <c r="A1612" s="78"/>
      <c r="B1612" s="194" t="s">
        <v>199</v>
      </c>
      <c r="C1612" s="195"/>
      <c r="D1612" s="78"/>
      <c r="E1612" s="1199">
        <f t="shared" ref="E1612:J1612" si="157">SUM(E1613,E1671)</f>
        <v>5136</v>
      </c>
      <c r="F1612" s="1199">
        <f t="shared" si="157"/>
        <v>5142</v>
      </c>
      <c r="G1612" s="1199">
        <f t="shared" si="157"/>
        <v>18554</v>
      </c>
      <c r="H1612" s="1199">
        <f t="shared" si="157"/>
        <v>18550</v>
      </c>
      <c r="I1612" s="1199">
        <f t="shared" si="157"/>
        <v>23690</v>
      </c>
      <c r="J1612" s="1199">
        <f t="shared" si="157"/>
        <v>23692</v>
      </c>
    </row>
    <row r="1613" spans="1:10" ht="27" customHeight="1" thickBot="1">
      <c r="A1613" s="78"/>
      <c r="B1613" s="194" t="s">
        <v>197</v>
      </c>
      <c r="C1613" s="195"/>
      <c r="D1613" s="78"/>
      <c r="E1613" s="1251">
        <f t="shared" ref="E1613:J1613" si="158">SUM(E1614:E1670)</f>
        <v>0</v>
      </c>
      <c r="F1613" s="1251">
        <f t="shared" si="158"/>
        <v>0</v>
      </c>
      <c r="G1613" s="1251">
        <f t="shared" si="158"/>
        <v>165</v>
      </c>
      <c r="H1613" s="1251">
        <f t="shared" si="158"/>
        <v>165</v>
      </c>
      <c r="I1613" s="1251">
        <f t="shared" si="158"/>
        <v>165</v>
      </c>
      <c r="J1613" s="1251">
        <f t="shared" si="158"/>
        <v>165</v>
      </c>
    </row>
    <row r="1614" spans="1:10" ht="25.5">
      <c r="A1614" s="78"/>
      <c r="B1614" s="194"/>
      <c r="C1614" s="233" t="s">
        <v>2130</v>
      </c>
      <c r="D1614" s="234" t="s">
        <v>3123</v>
      </c>
      <c r="E1614" s="252"/>
      <c r="F1614" s="252"/>
      <c r="G1614" s="1184"/>
      <c r="H1614" s="1184"/>
      <c r="I1614" s="235">
        <f t="shared" ref="I1614:I1645" si="159">E1614+G1614</f>
        <v>0</v>
      </c>
      <c r="J1614" s="235">
        <f t="shared" ref="J1614:J1645" si="160">F1614+H1614</f>
        <v>0</v>
      </c>
    </row>
    <row r="1615" spans="1:10" ht="25.5">
      <c r="A1615" s="78"/>
      <c r="B1615" s="194"/>
      <c r="C1615" s="233" t="s">
        <v>3261</v>
      </c>
      <c r="D1615" s="234" t="s">
        <v>3581</v>
      </c>
      <c r="E1615" s="242"/>
      <c r="F1615" s="242"/>
      <c r="G1615" s="287"/>
      <c r="H1615" s="287"/>
      <c r="I1615" s="239">
        <f t="shared" si="159"/>
        <v>0</v>
      </c>
      <c r="J1615" s="239">
        <f t="shared" si="160"/>
        <v>0</v>
      </c>
    </row>
    <row r="1616" spans="1:10">
      <c r="A1616" s="78"/>
      <c r="B1616" s="194"/>
      <c r="C1616" s="233" t="s">
        <v>2104</v>
      </c>
      <c r="D1616" s="234" t="s">
        <v>2105</v>
      </c>
      <c r="E1616" s="242"/>
      <c r="F1616" s="242"/>
      <c r="G1616" s="287"/>
      <c r="H1616" s="287"/>
      <c r="I1616" s="239">
        <f t="shared" si="159"/>
        <v>0</v>
      </c>
      <c r="J1616" s="239">
        <f t="shared" si="160"/>
        <v>0</v>
      </c>
    </row>
    <row r="1617" spans="1:10" ht="25.5">
      <c r="A1617" s="78"/>
      <c r="B1617" s="194"/>
      <c r="C1617" s="233" t="s">
        <v>3582</v>
      </c>
      <c r="D1617" s="234" t="s">
        <v>3583</v>
      </c>
      <c r="E1617" s="242"/>
      <c r="F1617" s="242"/>
      <c r="G1617" s="287"/>
      <c r="H1617" s="287"/>
      <c r="I1617" s="239">
        <f t="shared" si="159"/>
        <v>0</v>
      </c>
      <c r="J1617" s="239">
        <f t="shared" si="160"/>
        <v>0</v>
      </c>
    </row>
    <row r="1618" spans="1:10">
      <c r="A1618" s="78"/>
      <c r="B1618" s="194"/>
      <c r="C1618" s="233" t="s">
        <v>2960</v>
      </c>
      <c r="D1618" s="234" t="s">
        <v>2961</v>
      </c>
      <c r="E1618" s="242"/>
      <c r="F1618" s="242"/>
      <c r="G1618" s="287"/>
      <c r="H1618" s="287"/>
      <c r="I1618" s="239">
        <f t="shared" si="159"/>
        <v>0</v>
      </c>
      <c r="J1618" s="239">
        <f t="shared" si="160"/>
        <v>0</v>
      </c>
    </row>
    <row r="1619" spans="1:10" ht="25.5">
      <c r="A1619" s="78"/>
      <c r="B1619" s="194"/>
      <c r="C1619" s="233" t="s">
        <v>3584</v>
      </c>
      <c r="D1619" s="234" t="s">
        <v>3585</v>
      </c>
      <c r="E1619" s="287"/>
      <c r="F1619" s="287"/>
      <c r="G1619" s="242">
        <v>80</v>
      </c>
      <c r="H1619" s="242">
        <v>80</v>
      </c>
      <c r="I1619" s="239">
        <f t="shared" si="159"/>
        <v>80</v>
      </c>
      <c r="J1619" s="239">
        <f t="shared" si="160"/>
        <v>80</v>
      </c>
    </row>
    <row r="1620" spans="1:10" ht="25.5">
      <c r="A1620" s="78"/>
      <c r="B1620" s="194"/>
      <c r="C1620" s="233" t="s">
        <v>3586</v>
      </c>
      <c r="D1620" s="234" t="s">
        <v>3587</v>
      </c>
      <c r="E1620" s="287"/>
      <c r="F1620" s="287"/>
      <c r="G1620" s="242"/>
      <c r="H1620" s="242"/>
      <c r="I1620" s="239">
        <f t="shared" si="159"/>
        <v>0</v>
      </c>
      <c r="J1620" s="239">
        <f t="shared" si="160"/>
        <v>0</v>
      </c>
    </row>
    <row r="1621" spans="1:10" ht="25.5">
      <c r="A1621" s="78"/>
      <c r="B1621" s="194"/>
      <c r="C1621" s="233" t="s">
        <v>3588</v>
      </c>
      <c r="D1621" s="234" t="s">
        <v>3589</v>
      </c>
      <c r="E1621" s="287"/>
      <c r="F1621" s="287"/>
      <c r="G1621" s="242"/>
      <c r="H1621" s="242"/>
      <c r="I1621" s="239">
        <f t="shared" si="159"/>
        <v>0</v>
      </c>
      <c r="J1621" s="239">
        <f t="shared" si="160"/>
        <v>0</v>
      </c>
    </row>
    <row r="1622" spans="1:10" ht="25.5">
      <c r="A1622" s="78"/>
      <c r="B1622" s="194"/>
      <c r="C1622" s="233" t="s">
        <v>3590</v>
      </c>
      <c r="D1622" s="234" t="s">
        <v>3591</v>
      </c>
      <c r="E1622" s="287"/>
      <c r="F1622" s="287"/>
      <c r="G1622" s="242">
        <v>3</v>
      </c>
      <c r="H1622" s="242">
        <v>3</v>
      </c>
      <c r="I1622" s="239">
        <f t="shared" si="159"/>
        <v>3</v>
      </c>
      <c r="J1622" s="239">
        <f t="shared" si="160"/>
        <v>3</v>
      </c>
    </row>
    <row r="1623" spans="1:10">
      <c r="A1623" s="78"/>
      <c r="B1623" s="194"/>
      <c r="C1623" s="233" t="s">
        <v>3592</v>
      </c>
      <c r="D1623" s="234" t="s">
        <v>3593</v>
      </c>
      <c r="E1623" s="287"/>
      <c r="F1623" s="287"/>
      <c r="G1623" s="242">
        <v>1</v>
      </c>
      <c r="H1623" s="242">
        <v>1</v>
      </c>
      <c r="I1623" s="239">
        <f t="shared" si="159"/>
        <v>1</v>
      </c>
      <c r="J1623" s="239">
        <f t="shared" si="160"/>
        <v>1</v>
      </c>
    </row>
    <row r="1624" spans="1:10" ht="25.5">
      <c r="A1624" s="78"/>
      <c r="B1624" s="194"/>
      <c r="C1624" s="327" t="s">
        <v>3594</v>
      </c>
      <c r="D1624" s="263" t="s">
        <v>3595</v>
      </c>
      <c r="E1624" s="287"/>
      <c r="F1624" s="287"/>
      <c r="G1624" s="242">
        <v>56</v>
      </c>
      <c r="H1624" s="242">
        <v>56</v>
      </c>
      <c r="I1624" s="239">
        <f t="shared" si="159"/>
        <v>56</v>
      </c>
      <c r="J1624" s="239">
        <f t="shared" si="160"/>
        <v>56</v>
      </c>
    </row>
    <row r="1625" spans="1:10" ht="25.5">
      <c r="A1625" s="78"/>
      <c r="B1625" s="194"/>
      <c r="C1625" s="233" t="s">
        <v>3596</v>
      </c>
      <c r="D1625" s="234" t="s">
        <v>3597</v>
      </c>
      <c r="E1625" s="287"/>
      <c r="F1625" s="287"/>
      <c r="G1625" s="242">
        <v>18</v>
      </c>
      <c r="H1625" s="242">
        <v>18</v>
      </c>
      <c r="I1625" s="239">
        <f t="shared" si="159"/>
        <v>18</v>
      </c>
      <c r="J1625" s="239">
        <f t="shared" si="160"/>
        <v>18</v>
      </c>
    </row>
    <row r="1626" spans="1:10" ht="25.5">
      <c r="A1626" s="78"/>
      <c r="B1626" s="194"/>
      <c r="C1626" s="233" t="s">
        <v>3598</v>
      </c>
      <c r="D1626" s="234" t="s">
        <v>3599</v>
      </c>
      <c r="E1626" s="287"/>
      <c r="F1626" s="287"/>
      <c r="G1626" s="242"/>
      <c r="H1626" s="242"/>
      <c r="I1626" s="239">
        <f t="shared" si="159"/>
        <v>0</v>
      </c>
      <c r="J1626" s="239">
        <f t="shared" si="160"/>
        <v>0</v>
      </c>
    </row>
    <row r="1627" spans="1:10" ht="25.5">
      <c r="A1627" s="78"/>
      <c r="B1627" s="194"/>
      <c r="C1627" s="233" t="s">
        <v>3600</v>
      </c>
      <c r="D1627" s="234" t="s">
        <v>3601</v>
      </c>
      <c r="E1627" s="287"/>
      <c r="F1627" s="287"/>
      <c r="G1627" s="242">
        <v>1</v>
      </c>
      <c r="H1627" s="242">
        <v>1</v>
      </c>
      <c r="I1627" s="239">
        <f t="shared" si="159"/>
        <v>1</v>
      </c>
      <c r="J1627" s="239">
        <f t="shared" si="160"/>
        <v>1</v>
      </c>
    </row>
    <row r="1628" spans="1:10" ht="25.5">
      <c r="A1628" s="78"/>
      <c r="B1628" s="194"/>
      <c r="C1628" s="233" t="s">
        <v>2974</v>
      </c>
      <c r="D1628" s="234" t="s">
        <v>3602</v>
      </c>
      <c r="E1628" s="242"/>
      <c r="F1628" s="242"/>
      <c r="G1628" s="287"/>
      <c r="H1628" s="287"/>
      <c r="I1628" s="239">
        <f t="shared" si="159"/>
        <v>0</v>
      </c>
      <c r="J1628" s="239">
        <f t="shared" si="160"/>
        <v>0</v>
      </c>
    </row>
    <row r="1629" spans="1:10" ht="25.5">
      <c r="A1629" s="78"/>
      <c r="B1629" s="194"/>
      <c r="C1629" s="233" t="s">
        <v>3285</v>
      </c>
      <c r="D1629" s="234" t="s">
        <v>3603</v>
      </c>
      <c r="E1629" s="242"/>
      <c r="F1629" s="242"/>
      <c r="G1629" s="287"/>
      <c r="H1629" s="287"/>
      <c r="I1629" s="239">
        <f t="shared" si="159"/>
        <v>0</v>
      </c>
      <c r="J1629" s="239">
        <f t="shared" si="160"/>
        <v>0</v>
      </c>
    </row>
    <row r="1630" spans="1:10" ht="25.5">
      <c r="A1630" s="78"/>
      <c r="B1630" s="194"/>
      <c r="C1630" s="233" t="s">
        <v>1974</v>
      </c>
      <c r="D1630" s="234" t="s">
        <v>3604</v>
      </c>
      <c r="E1630" s="242"/>
      <c r="F1630" s="242"/>
      <c r="G1630" s="287"/>
      <c r="H1630" s="287"/>
      <c r="I1630" s="239">
        <f t="shared" si="159"/>
        <v>0</v>
      </c>
      <c r="J1630" s="239">
        <f t="shared" si="160"/>
        <v>0</v>
      </c>
    </row>
    <row r="1631" spans="1:10" ht="25.5">
      <c r="A1631" s="78"/>
      <c r="B1631" s="194"/>
      <c r="C1631" s="233" t="s">
        <v>3605</v>
      </c>
      <c r="D1631" s="234" t="s">
        <v>3606</v>
      </c>
      <c r="E1631" s="242"/>
      <c r="F1631" s="242"/>
      <c r="G1631" s="287"/>
      <c r="H1631" s="287"/>
      <c r="I1631" s="239">
        <f t="shared" si="159"/>
        <v>0</v>
      </c>
      <c r="J1631" s="239">
        <f t="shared" si="160"/>
        <v>0</v>
      </c>
    </row>
    <row r="1632" spans="1:10" ht="38.25">
      <c r="A1632" s="78"/>
      <c r="B1632" s="194"/>
      <c r="C1632" s="233" t="s">
        <v>3607</v>
      </c>
      <c r="D1632" s="234" t="s">
        <v>3608</v>
      </c>
      <c r="E1632" s="287"/>
      <c r="F1632" s="287"/>
      <c r="G1632" s="302"/>
      <c r="H1632" s="302"/>
      <c r="I1632" s="239">
        <f t="shared" si="159"/>
        <v>0</v>
      </c>
      <c r="J1632" s="239">
        <f t="shared" si="160"/>
        <v>0</v>
      </c>
    </row>
    <row r="1633" spans="1:10">
      <c r="A1633" s="78"/>
      <c r="B1633" s="194"/>
      <c r="C1633" s="233" t="s">
        <v>2873</v>
      </c>
      <c r="D1633" s="234" t="s">
        <v>2874</v>
      </c>
      <c r="E1633" s="242"/>
      <c r="F1633" s="242"/>
      <c r="G1633" s="287"/>
      <c r="H1633" s="287"/>
      <c r="I1633" s="239">
        <f t="shared" si="159"/>
        <v>0</v>
      </c>
      <c r="J1633" s="239">
        <f t="shared" si="160"/>
        <v>0</v>
      </c>
    </row>
    <row r="1634" spans="1:10" ht="25.5">
      <c r="A1634" s="78"/>
      <c r="B1634" s="194"/>
      <c r="C1634" s="233" t="s">
        <v>3553</v>
      </c>
      <c r="D1634" s="234" t="s">
        <v>3609</v>
      </c>
      <c r="E1634" s="242"/>
      <c r="F1634" s="242"/>
      <c r="G1634" s="287"/>
      <c r="H1634" s="287"/>
      <c r="I1634" s="239">
        <f t="shared" si="159"/>
        <v>0</v>
      </c>
      <c r="J1634" s="239">
        <f t="shared" si="160"/>
        <v>0</v>
      </c>
    </row>
    <row r="1635" spans="1:10" ht="25.5">
      <c r="A1635" s="78"/>
      <c r="B1635" s="194"/>
      <c r="C1635" s="233" t="s">
        <v>3300</v>
      </c>
      <c r="D1635" s="234" t="s">
        <v>3610</v>
      </c>
      <c r="E1635" s="242"/>
      <c r="F1635" s="242"/>
      <c r="G1635" s="238"/>
      <c r="H1635" s="238"/>
      <c r="I1635" s="239">
        <f t="shared" si="159"/>
        <v>0</v>
      </c>
      <c r="J1635" s="239">
        <f t="shared" si="160"/>
        <v>0</v>
      </c>
    </row>
    <row r="1636" spans="1:10">
      <c r="A1636" s="78"/>
      <c r="B1636" s="194"/>
      <c r="C1636" s="233" t="s">
        <v>3311</v>
      </c>
      <c r="D1636" s="234" t="s">
        <v>3312</v>
      </c>
      <c r="E1636" s="242"/>
      <c r="F1636" s="242"/>
      <c r="G1636" s="287"/>
      <c r="H1636" s="287"/>
      <c r="I1636" s="239">
        <f t="shared" si="159"/>
        <v>0</v>
      </c>
      <c r="J1636" s="239">
        <f t="shared" si="160"/>
        <v>0</v>
      </c>
    </row>
    <row r="1637" spans="1:10" ht="25.5">
      <c r="A1637" s="78"/>
      <c r="B1637" s="194"/>
      <c r="C1637" s="233" t="s">
        <v>3611</v>
      </c>
      <c r="D1637" s="234" t="s">
        <v>3612</v>
      </c>
      <c r="E1637" s="242"/>
      <c r="F1637" s="242"/>
      <c r="G1637" s="287"/>
      <c r="H1637" s="287"/>
      <c r="I1637" s="239">
        <f t="shared" si="159"/>
        <v>0</v>
      </c>
      <c r="J1637" s="239">
        <f t="shared" si="160"/>
        <v>0</v>
      </c>
    </row>
    <row r="1638" spans="1:10" ht="25.5">
      <c r="A1638" s="78"/>
      <c r="B1638" s="194"/>
      <c r="C1638" s="233" t="s">
        <v>3613</v>
      </c>
      <c r="D1638" s="234" t="s">
        <v>3614</v>
      </c>
      <c r="E1638" s="242"/>
      <c r="F1638" s="242"/>
      <c r="G1638" s="287"/>
      <c r="H1638" s="287"/>
      <c r="I1638" s="239">
        <f t="shared" si="159"/>
        <v>0</v>
      </c>
      <c r="J1638" s="239">
        <f t="shared" si="160"/>
        <v>0</v>
      </c>
    </row>
    <row r="1639" spans="1:10" ht="25.5">
      <c r="A1639" s="78"/>
      <c r="B1639" s="194"/>
      <c r="C1639" s="233" t="s">
        <v>3315</v>
      </c>
      <c r="D1639" s="234" t="s">
        <v>3615</v>
      </c>
      <c r="E1639" s="242"/>
      <c r="F1639" s="242"/>
      <c r="G1639" s="287"/>
      <c r="H1639" s="287"/>
      <c r="I1639" s="239">
        <f t="shared" si="159"/>
        <v>0</v>
      </c>
      <c r="J1639" s="239">
        <f t="shared" si="160"/>
        <v>0</v>
      </c>
    </row>
    <row r="1640" spans="1:10" ht="25.5">
      <c r="A1640" s="78"/>
      <c r="B1640" s="194"/>
      <c r="C1640" s="233" t="s">
        <v>3616</v>
      </c>
      <c r="D1640" s="234" t="s">
        <v>3617</v>
      </c>
      <c r="E1640" s="287"/>
      <c r="F1640" s="287"/>
      <c r="G1640" s="238"/>
      <c r="H1640" s="238"/>
      <c r="I1640" s="239">
        <f t="shared" si="159"/>
        <v>0</v>
      </c>
      <c r="J1640" s="239">
        <f t="shared" si="160"/>
        <v>0</v>
      </c>
    </row>
    <row r="1641" spans="1:10">
      <c r="A1641" s="78"/>
      <c r="B1641" s="194"/>
      <c r="C1641" s="233" t="s">
        <v>3618</v>
      </c>
      <c r="D1641" s="234" t="s">
        <v>3619</v>
      </c>
      <c r="E1641" s="287"/>
      <c r="F1641" s="287"/>
      <c r="G1641" s="238"/>
      <c r="H1641" s="238"/>
      <c r="I1641" s="239">
        <f t="shared" si="159"/>
        <v>0</v>
      </c>
      <c r="J1641" s="239">
        <f t="shared" si="160"/>
        <v>0</v>
      </c>
    </row>
    <row r="1642" spans="1:10" ht="25.5">
      <c r="A1642" s="78"/>
      <c r="B1642" s="194"/>
      <c r="C1642" s="233" t="s">
        <v>3620</v>
      </c>
      <c r="D1642" s="234" t="s">
        <v>3621</v>
      </c>
      <c r="E1642" s="287"/>
      <c r="F1642" s="287"/>
      <c r="G1642" s="238"/>
      <c r="H1642" s="238"/>
      <c r="I1642" s="239">
        <f t="shared" si="159"/>
        <v>0</v>
      </c>
      <c r="J1642" s="239">
        <f t="shared" si="160"/>
        <v>0</v>
      </c>
    </row>
    <row r="1643" spans="1:10">
      <c r="A1643" s="78"/>
      <c r="B1643" s="194"/>
      <c r="C1643" s="233" t="s">
        <v>3622</v>
      </c>
      <c r="D1643" s="234" t="s">
        <v>3623</v>
      </c>
      <c r="E1643" s="287"/>
      <c r="F1643" s="287"/>
      <c r="G1643" s="238"/>
      <c r="H1643" s="238"/>
      <c r="I1643" s="239">
        <f t="shared" si="159"/>
        <v>0</v>
      </c>
      <c r="J1643" s="239">
        <f t="shared" si="160"/>
        <v>0</v>
      </c>
    </row>
    <row r="1644" spans="1:10">
      <c r="A1644" s="78"/>
      <c r="B1644" s="194"/>
      <c r="C1644" s="233" t="s">
        <v>3624</v>
      </c>
      <c r="D1644" s="234" t="s">
        <v>3625</v>
      </c>
      <c r="E1644" s="287"/>
      <c r="F1644" s="287"/>
      <c r="G1644" s="238"/>
      <c r="H1644" s="238"/>
      <c r="I1644" s="239">
        <f t="shared" si="159"/>
        <v>0</v>
      </c>
      <c r="J1644" s="239">
        <f t="shared" si="160"/>
        <v>0</v>
      </c>
    </row>
    <row r="1645" spans="1:10" ht="25.5">
      <c r="A1645" s="78"/>
      <c r="B1645" s="194"/>
      <c r="C1645" s="233" t="s">
        <v>3626</v>
      </c>
      <c r="D1645" s="234" t="s">
        <v>3627</v>
      </c>
      <c r="E1645" s="287"/>
      <c r="F1645" s="287"/>
      <c r="G1645" s="238"/>
      <c r="H1645" s="238"/>
      <c r="I1645" s="239">
        <f t="shared" si="159"/>
        <v>0</v>
      </c>
      <c r="J1645" s="239">
        <f t="shared" si="160"/>
        <v>0</v>
      </c>
    </row>
    <row r="1646" spans="1:10">
      <c r="A1646" s="78"/>
      <c r="B1646" s="194"/>
      <c r="C1646" s="233" t="s">
        <v>3628</v>
      </c>
      <c r="D1646" s="234" t="s">
        <v>3629</v>
      </c>
      <c r="E1646" s="287"/>
      <c r="F1646" s="287"/>
      <c r="G1646" s="238"/>
      <c r="H1646" s="238"/>
      <c r="I1646" s="239">
        <f t="shared" ref="I1646:I1670" si="161">E1646+G1646</f>
        <v>0</v>
      </c>
      <c r="J1646" s="239">
        <f t="shared" ref="J1646:J1670" si="162">F1646+H1646</f>
        <v>0</v>
      </c>
    </row>
    <row r="1647" spans="1:10">
      <c r="A1647" s="78"/>
      <c r="B1647" s="194"/>
      <c r="C1647" s="233" t="s">
        <v>3630</v>
      </c>
      <c r="D1647" s="234" t="s">
        <v>3631</v>
      </c>
      <c r="E1647" s="287"/>
      <c r="F1647" s="287"/>
      <c r="G1647" s="238"/>
      <c r="H1647" s="238"/>
      <c r="I1647" s="239">
        <f t="shared" si="161"/>
        <v>0</v>
      </c>
      <c r="J1647" s="239">
        <f t="shared" si="162"/>
        <v>0</v>
      </c>
    </row>
    <row r="1648" spans="1:10" ht="25.5">
      <c r="A1648" s="78"/>
      <c r="B1648" s="194"/>
      <c r="C1648" s="233" t="s">
        <v>3605</v>
      </c>
      <c r="D1648" s="234" t="s">
        <v>3606</v>
      </c>
      <c r="E1648" s="302"/>
      <c r="F1648" s="302"/>
      <c r="G1648" s="287"/>
      <c r="H1648" s="287"/>
      <c r="I1648" s="239">
        <f t="shared" si="161"/>
        <v>0</v>
      </c>
      <c r="J1648" s="239">
        <f t="shared" si="162"/>
        <v>0</v>
      </c>
    </row>
    <row r="1649" spans="1:10" ht="25.5">
      <c r="A1649" s="78"/>
      <c r="B1649" s="194"/>
      <c r="C1649" s="233" t="s">
        <v>3632</v>
      </c>
      <c r="D1649" s="234" t="s">
        <v>3633</v>
      </c>
      <c r="E1649" s="302"/>
      <c r="F1649" s="302"/>
      <c r="G1649" s="287"/>
      <c r="H1649" s="287"/>
      <c r="I1649" s="239">
        <f t="shared" si="161"/>
        <v>0</v>
      </c>
      <c r="J1649" s="239">
        <f t="shared" si="162"/>
        <v>0</v>
      </c>
    </row>
    <row r="1650" spans="1:10" ht="25.5">
      <c r="A1650" s="78"/>
      <c r="B1650" s="194"/>
      <c r="C1650" s="233" t="s">
        <v>3634</v>
      </c>
      <c r="D1650" s="234" t="s">
        <v>3635</v>
      </c>
      <c r="E1650" s="287"/>
      <c r="F1650" s="287"/>
      <c r="G1650" s="238"/>
      <c r="H1650" s="238"/>
      <c r="I1650" s="239">
        <f t="shared" si="161"/>
        <v>0</v>
      </c>
      <c r="J1650" s="239">
        <f t="shared" si="162"/>
        <v>0</v>
      </c>
    </row>
    <row r="1651" spans="1:10">
      <c r="A1651" s="78"/>
      <c r="B1651" s="194"/>
      <c r="C1651" s="233" t="s">
        <v>2964</v>
      </c>
      <c r="D1651" s="234" t="s">
        <v>3636</v>
      </c>
      <c r="E1651" s="287"/>
      <c r="F1651" s="287"/>
      <c r="G1651" s="238"/>
      <c r="H1651" s="238"/>
      <c r="I1651" s="239">
        <f t="shared" si="161"/>
        <v>0</v>
      </c>
      <c r="J1651" s="239">
        <f t="shared" si="162"/>
        <v>0</v>
      </c>
    </row>
    <row r="1652" spans="1:10" ht="38.25">
      <c r="A1652" s="78"/>
      <c r="B1652" s="194"/>
      <c r="C1652" s="233" t="s">
        <v>3637</v>
      </c>
      <c r="D1652" s="234" t="s">
        <v>3638</v>
      </c>
      <c r="E1652" s="287"/>
      <c r="F1652" s="287"/>
      <c r="G1652" s="238"/>
      <c r="H1652" s="238"/>
      <c r="I1652" s="239">
        <f t="shared" si="161"/>
        <v>0</v>
      </c>
      <c r="J1652" s="239">
        <f t="shared" si="162"/>
        <v>0</v>
      </c>
    </row>
    <row r="1653" spans="1:10">
      <c r="A1653" s="78"/>
      <c r="B1653" s="194"/>
      <c r="C1653" s="233" t="s">
        <v>3590</v>
      </c>
      <c r="D1653" s="234" t="s">
        <v>3639</v>
      </c>
      <c r="E1653" s="287"/>
      <c r="F1653" s="287"/>
      <c r="G1653" s="238"/>
      <c r="H1653" s="238"/>
      <c r="I1653" s="239">
        <f t="shared" si="161"/>
        <v>0</v>
      </c>
      <c r="J1653" s="239">
        <f t="shared" si="162"/>
        <v>0</v>
      </c>
    </row>
    <row r="1654" spans="1:10" ht="38.25">
      <c r="A1654" s="78"/>
      <c r="B1654" s="194"/>
      <c r="C1654" s="233" t="s">
        <v>3607</v>
      </c>
      <c r="D1654" s="234" t="s">
        <v>3640</v>
      </c>
      <c r="E1654" s="302"/>
      <c r="F1654" s="302"/>
      <c r="G1654" s="287"/>
      <c r="H1654" s="287"/>
      <c r="I1654" s="239">
        <f t="shared" si="161"/>
        <v>0</v>
      </c>
      <c r="J1654" s="239">
        <f t="shared" si="162"/>
        <v>0</v>
      </c>
    </row>
    <row r="1655" spans="1:10" ht="25.5">
      <c r="A1655" s="78"/>
      <c r="B1655" s="194"/>
      <c r="C1655" s="233" t="s">
        <v>3641</v>
      </c>
      <c r="D1655" s="234" t="s">
        <v>3642</v>
      </c>
      <c r="E1655" s="287"/>
      <c r="F1655" s="287"/>
      <c r="G1655" s="238"/>
      <c r="H1655" s="238"/>
      <c r="I1655" s="239">
        <f t="shared" si="161"/>
        <v>0</v>
      </c>
      <c r="J1655" s="239">
        <f t="shared" si="162"/>
        <v>0</v>
      </c>
    </row>
    <row r="1656" spans="1:10">
      <c r="A1656" s="78"/>
      <c r="B1656" s="194"/>
      <c r="C1656" s="233" t="s">
        <v>3643</v>
      </c>
      <c r="D1656" s="234" t="s">
        <v>3644</v>
      </c>
      <c r="E1656" s="302"/>
      <c r="F1656" s="302"/>
      <c r="G1656" s="238"/>
      <c r="H1656" s="238"/>
      <c r="I1656" s="239">
        <f t="shared" si="161"/>
        <v>0</v>
      </c>
      <c r="J1656" s="239">
        <f t="shared" si="162"/>
        <v>0</v>
      </c>
    </row>
    <row r="1657" spans="1:10">
      <c r="A1657" s="78"/>
      <c r="B1657" s="194"/>
      <c r="C1657" s="233" t="s">
        <v>3068</v>
      </c>
      <c r="D1657" s="234" t="s">
        <v>3645</v>
      </c>
      <c r="E1657" s="302"/>
      <c r="F1657" s="302"/>
      <c r="G1657" s="238"/>
      <c r="H1657" s="238"/>
      <c r="I1657" s="239">
        <f t="shared" si="161"/>
        <v>0</v>
      </c>
      <c r="J1657" s="239">
        <f t="shared" si="162"/>
        <v>0</v>
      </c>
    </row>
    <row r="1658" spans="1:10" ht="25.5">
      <c r="A1658" s="78"/>
      <c r="B1658" s="194"/>
      <c r="C1658" s="233" t="s">
        <v>3646</v>
      </c>
      <c r="D1658" s="234" t="s">
        <v>3647</v>
      </c>
      <c r="E1658" s="302"/>
      <c r="F1658" s="302"/>
      <c r="G1658" s="238"/>
      <c r="H1658" s="238"/>
      <c r="I1658" s="239">
        <f t="shared" si="161"/>
        <v>0</v>
      </c>
      <c r="J1658" s="239">
        <f t="shared" si="162"/>
        <v>0</v>
      </c>
    </row>
    <row r="1659" spans="1:10" ht="25.5">
      <c r="A1659" s="78"/>
      <c r="B1659" s="194"/>
      <c r="C1659" s="233" t="s">
        <v>3648</v>
      </c>
      <c r="D1659" s="234" t="s">
        <v>3649</v>
      </c>
      <c r="E1659" s="302"/>
      <c r="F1659" s="302"/>
      <c r="G1659" s="287"/>
      <c r="H1659" s="287"/>
      <c r="I1659" s="239">
        <f t="shared" si="161"/>
        <v>0</v>
      </c>
      <c r="J1659" s="239">
        <f t="shared" si="162"/>
        <v>0</v>
      </c>
    </row>
    <row r="1660" spans="1:10">
      <c r="A1660" s="78"/>
      <c r="B1660" s="194"/>
      <c r="C1660" s="233" t="s">
        <v>3650</v>
      </c>
      <c r="D1660" s="234" t="s">
        <v>3651</v>
      </c>
      <c r="E1660" s="302"/>
      <c r="F1660" s="302"/>
      <c r="G1660" s="238"/>
      <c r="H1660" s="238"/>
      <c r="I1660" s="239">
        <f t="shared" si="161"/>
        <v>0</v>
      </c>
      <c r="J1660" s="239">
        <f t="shared" si="162"/>
        <v>0</v>
      </c>
    </row>
    <row r="1661" spans="1:10">
      <c r="A1661" s="78"/>
      <c r="B1661" s="194"/>
      <c r="C1661" s="233" t="s">
        <v>3652</v>
      </c>
      <c r="D1661" s="234" t="s">
        <v>3653</v>
      </c>
      <c r="E1661" s="302"/>
      <c r="F1661" s="302"/>
      <c r="G1661" s="238"/>
      <c r="H1661" s="238"/>
      <c r="I1661" s="239">
        <f t="shared" si="161"/>
        <v>0</v>
      </c>
      <c r="J1661" s="239">
        <f t="shared" si="162"/>
        <v>0</v>
      </c>
    </row>
    <row r="1662" spans="1:10" ht="25.5">
      <c r="A1662" s="78"/>
      <c r="B1662" s="194"/>
      <c r="C1662" s="328" t="s">
        <v>3654</v>
      </c>
      <c r="D1662" s="329" t="s">
        <v>3655</v>
      </c>
      <c r="E1662" s="330"/>
      <c r="F1662" s="330"/>
      <c r="G1662" s="331">
        <v>2</v>
      </c>
      <c r="H1662" s="331">
        <v>2</v>
      </c>
      <c r="I1662" s="239">
        <f t="shared" si="161"/>
        <v>2</v>
      </c>
      <c r="J1662" s="239">
        <f t="shared" si="162"/>
        <v>2</v>
      </c>
    </row>
    <row r="1663" spans="1:10">
      <c r="A1663" s="78"/>
      <c r="B1663" s="194"/>
      <c r="C1663" s="233" t="s">
        <v>3656</v>
      </c>
      <c r="D1663" s="234" t="s">
        <v>3657</v>
      </c>
      <c r="E1663" s="330"/>
      <c r="F1663" s="330"/>
      <c r="G1663" s="331"/>
      <c r="H1663" s="331"/>
      <c r="I1663" s="239">
        <f t="shared" si="161"/>
        <v>0</v>
      </c>
      <c r="J1663" s="239">
        <f t="shared" si="162"/>
        <v>0</v>
      </c>
    </row>
    <row r="1664" spans="1:10" ht="25.5">
      <c r="A1664" s="78"/>
      <c r="B1664" s="194"/>
      <c r="C1664" s="233" t="s">
        <v>3658</v>
      </c>
      <c r="D1664" s="234" t="s">
        <v>3659</v>
      </c>
      <c r="E1664" s="330"/>
      <c r="F1664" s="330"/>
      <c r="G1664" s="331"/>
      <c r="H1664" s="331"/>
      <c r="I1664" s="239">
        <f t="shared" si="161"/>
        <v>0</v>
      </c>
      <c r="J1664" s="239">
        <f t="shared" si="162"/>
        <v>0</v>
      </c>
    </row>
    <row r="1665" spans="1:10" ht="25.5">
      <c r="A1665" s="78"/>
      <c r="B1665" s="194"/>
      <c r="C1665" s="233" t="s">
        <v>3660</v>
      </c>
      <c r="D1665" s="234" t="s">
        <v>3661</v>
      </c>
      <c r="E1665" s="330"/>
      <c r="F1665" s="330"/>
      <c r="G1665" s="331">
        <v>3</v>
      </c>
      <c r="H1665" s="331">
        <v>3</v>
      </c>
      <c r="I1665" s="239">
        <f t="shared" si="161"/>
        <v>3</v>
      </c>
      <c r="J1665" s="239">
        <f t="shared" si="162"/>
        <v>3</v>
      </c>
    </row>
    <row r="1666" spans="1:10">
      <c r="A1666" s="78"/>
      <c r="B1666" s="194"/>
      <c r="C1666" s="233" t="s">
        <v>3662</v>
      </c>
      <c r="D1666" s="234" t="s">
        <v>3663</v>
      </c>
      <c r="E1666" s="330"/>
      <c r="F1666" s="330"/>
      <c r="G1666" s="331"/>
      <c r="H1666" s="331"/>
      <c r="I1666" s="239">
        <f t="shared" si="161"/>
        <v>0</v>
      </c>
      <c r="J1666" s="239">
        <f t="shared" si="162"/>
        <v>0</v>
      </c>
    </row>
    <row r="1667" spans="1:10">
      <c r="A1667" s="78"/>
      <c r="B1667" s="194"/>
      <c r="C1667" s="233" t="s">
        <v>3664</v>
      </c>
      <c r="D1667" s="234" t="s">
        <v>3665</v>
      </c>
      <c r="E1667" s="330"/>
      <c r="F1667" s="330"/>
      <c r="G1667" s="331"/>
      <c r="H1667" s="331"/>
      <c r="I1667" s="239">
        <f t="shared" si="161"/>
        <v>0</v>
      </c>
      <c r="J1667" s="239">
        <f t="shared" si="162"/>
        <v>0</v>
      </c>
    </row>
    <row r="1668" spans="1:10">
      <c r="A1668" s="78"/>
      <c r="B1668" s="194"/>
      <c r="C1668" s="233" t="s">
        <v>3666</v>
      </c>
      <c r="D1668" s="234" t="s">
        <v>3667</v>
      </c>
      <c r="E1668" s="330"/>
      <c r="F1668" s="330"/>
      <c r="G1668" s="331"/>
      <c r="H1668" s="331"/>
      <c r="I1668" s="239">
        <f t="shared" si="161"/>
        <v>0</v>
      </c>
      <c r="J1668" s="239">
        <f t="shared" si="162"/>
        <v>0</v>
      </c>
    </row>
    <row r="1669" spans="1:10" ht="25.5">
      <c r="A1669" s="78"/>
      <c r="B1669" s="194"/>
      <c r="C1669" s="233" t="s">
        <v>3668</v>
      </c>
      <c r="D1669" s="234" t="s">
        <v>3669</v>
      </c>
      <c r="E1669" s="330"/>
      <c r="F1669" s="330"/>
      <c r="G1669" s="331"/>
      <c r="H1669" s="331"/>
      <c r="I1669" s="239">
        <f t="shared" si="161"/>
        <v>0</v>
      </c>
      <c r="J1669" s="239">
        <f t="shared" si="162"/>
        <v>0</v>
      </c>
    </row>
    <row r="1670" spans="1:10" ht="26.25" thickBot="1">
      <c r="A1670" s="78"/>
      <c r="B1670" s="194"/>
      <c r="C1670" s="328" t="s">
        <v>3670</v>
      </c>
      <c r="D1670" s="329" t="s">
        <v>3671</v>
      </c>
      <c r="E1670" s="1181"/>
      <c r="F1670" s="1181"/>
      <c r="G1670" s="1182">
        <v>1</v>
      </c>
      <c r="H1670" s="1182">
        <v>1</v>
      </c>
      <c r="I1670" s="1183">
        <f t="shared" si="161"/>
        <v>1</v>
      </c>
      <c r="J1670" s="1183">
        <f t="shared" si="162"/>
        <v>1</v>
      </c>
    </row>
    <row r="1671" spans="1:10" ht="29.25" customHeight="1" thickBot="1">
      <c r="A1671" s="78"/>
      <c r="B1671" s="199" t="s">
        <v>1708</v>
      </c>
      <c r="C1671" s="197"/>
      <c r="D1671" s="78"/>
      <c r="E1671" s="1187">
        <f t="shared" ref="E1671:J1671" si="163">SUM(E1672:E1861)</f>
        <v>5136</v>
      </c>
      <c r="F1671" s="1187">
        <f t="shared" si="163"/>
        <v>5142</v>
      </c>
      <c r="G1671" s="1187">
        <f t="shared" si="163"/>
        <v>18389</v>
      </c>
      <c r="H1671" s="1187">
        <f t="shared" si="163"/>
        <v>18385</v>
      </c>
      <c r="I1671" s="1185">
        <f t="shared" si="163"/>
        <v>23525</v>
      </c>
      <c r="J1671" s="1187">
        <f t="shared" si="163"/>
        <v>23527</v>
      </c>
    </row>
    <row r="1672" spans="1:10" ht="25.5">
      <c r="A1672" s="78"/>
      <c r="B1672" s="199"/>
      <c r="C1672" s="233" t="s">
        <v>3074</v>
      </c>
      <c r="D1672" s="234" t="s">
        <v>3672</v>
      </c>
      <c r="E1672" s="252"/>
      <c r="F1672" s="252"/>
      <c r="G1672" s="1184"/>
      <c r="H1672" s="1184"/>
      <c r="I1672" s="235">
        <f t="shared" ref="I1672:I1703" si="164">E1672+G1672</f>
        <v>0</v>
      </c>
      <c r="J1672" s="235">
        <f t="shared" ref="J1672:J1703" si="165">F1672+H1672</f>
        <v>0</v>
      </c>
    </row>
    <row r="1673" spans="1:10">
      <c r="A1673" s="78"/>
      <c r="B1673" s="199"/>
      <c r="C1673" s="233" t="s">
        <v>2122</v>
      </c>
      <c r="D1673" s="234" t="s">
        <v>2123</v>
      </c>
      <c r="E1673" s="242"/>
      <c r="F1673" s="242"/>
      <c r="G1673" s="287">
        <v>1</v>
      </c>
      <c r="H1673" s="287">
        <v>1</v>
      </c>
      <c r="I1673" s="239">
        <f t="shared" si="164"/>
        <v>1</v>
      </c>
      <c r="J1673" s="239">
        <f t="shared" si="165"/>
        <v>1</v>
      </c>
    </row>
    <row r="1674" spans="1:10" ht="25.5">
      <c r="A1674" s="78"/>
      <c r="B1674" s="199"/>
      <c r="C1674" s="233" t="s">
        <v>2146</v>
      </c>
      <c r="D1674" s="234" t="s">
        <v>3673</v>
      </c>
      <c r="E1674" s="242"/>
      <c r="F1674" s="242"/>
      <c r="G1674" s="287"/>
      <c r="H1674" s="287"/>
      <c r="I1674" s="239">
        <f t="shared" si="164"/>
        <v>0</v>
      </c>
      <c r="J1674" s="239">
        <f t="shared" si="165"/>
        <v>0</v>
      </c>
    </row>
    <row r="1675" spans="1:10" ht="25.5">
      <c r="A1675" s="78"/>
      <c r="B1675" s="199"/>
      <c r="C1675" s="233" t="s">
        <v>2148</v>
      </c>
      <c r="D1675" s="234" t="s">
        <v>2149</v>
      </c>
      <c r="E1675" s="242"/>
      <c r="F1675" s="242"/>
      <c r="G1675" s="287"/>
      <c r="H1675" s="287"/>
      <c r="I1675" s="239">
        <f t="shared" si="164"/>
        <v>0</v>
      </c>
      <c r="J1675" s="239">
        <f t="shared" si="165"/>
        <v>0</v>
      </c>
    </row>
    <row r="1676" spans="1:10" ht="25.5">
      <c r="A1676" s="78"/>
      <c r="B1676" s="199"/>
      <c r="C1676" s="233" t="s">
        <v>2116</v>
      </c>
      <c r="D1676" s="234" t="s">
        <v>2150</v>
      </c>
      <c r="E1676" s="242"/>
      <c r="F1676" s="242"/>
      <c r="G1676" s="287"/>
      <c r="H1676" s="287"/>
      <c r="I1676" s="239">
        <f t="shared" si="164"/>
        <v>0</v>
      </c>
      <c r="J1676" s="239">
        <f t="shared" si="165"/>
        <v>0</v>
      </c>
    </row>
    <row r="1677" spans="1:10" ht="25.5">
      <c r="A1677" s="78"/>
      <c r="B1677" s="199"/>
      <c r="C1677" s="233" t="s">
        <v>2120</v>
      </c>
      <c r="D1677" s="234" t="s">
        <v>3674</v>
      </c>
      <c r="E1677" s="242"/>
      <c r="F1677" s="242"/>
      <c r="G1677" s="332"/>
      <c r="H1677" s="332"/>
      <c r="I1677" s="239">
        <f t="shared" si="164"/>
        <v>0</v>
      </c>
      <c r="J1677" s="239">
        <f t="shared" si="165"/>
        <v>0</v>
      </c>
    </row>
    <row r="1678" spans="1:10" ht="15">
      <c r="A1678" s="78"/>
      <c r="B1678" s="199"/>
      <c r="C1678" s="233" t="s">
        <v>2124</v>
      </c>
      <c r="D1678" s="234" t="s">
        <v>2655</v>
      </c>
      <c r="E1678" s="242"/>
      <c r="F1678" s="242"/>
      <c r="G1678" s="332"/>
      <c r="H1678" s="332"/>
      <c r="I1678" s="239">
        <f t="shared" si="164"/>
        <v>0</v>
      </c>
      <c r="J1678" s="239">
        <f t="shared" si="165"/>
        <v>0</v>
      </c>
    </row>
    <row r="1679" spans="1:10" ht="25.5">
      <c r="A1679" s="78"/>
      <c r="B1679" s="199"/>
      <c r="C1679" s="233" t="s">
        <v>2130</v>
      </c>
      <c r="D1679" s="234" t="s">
        <v>3123</v>
      </c>
      <c r="E1679" s="242">
        <v>64</v>
      </c>
      <c r="F1679" s="242">
        <v>64</v>
      </c>
      <c r="G1679" s="242">
        <v>1</v>
      </c>
      <c r="H1679" s="242">
        <v>1</v>
      </c>
      <c r="I1679" s="239">
        <f t="shared" si="164"/>
        <v>65</v>
      </c>
      <c r="J1679" s="239">
        <f t="shared" si="165"/>
        <v>65</v>
      </c>
    </row>
    <row r="1680" spans="1:10" ht="38.25">
      <c r="A1680" s="78"/>
      <c r="B1680" s="199"/>
      <c r="C1680" s="233" t="s">
        <v>1960</v>
      </c>
      <c r="D1680" s="234" t="s">
        <v>2154</v>
      </c>
      <c r="E1680" s="242">
        <v>18</v>
      </c>
      <c r="F1680" s="242">
        <v>18</v>
      </c>
      <c r="G1680" s="242"/>
      <c r="H1680" s="242"/>
      <c r="I1680" s="239">
        <f t="shared" si="164"/>
        <v>18</v>
      </c>
      <c r="J1680" s="239">
        <f t="shared" si="165"/>
        <v>18</v>
      </c>
    </row>
    <row r="1681" spans="1:10" ht="25.5">
      <c r="A1681" s="78"/>
      <c r="B1681" s="199"/>
      <c r="C1681" s="233" t="s">
        <v>3435</v>
      </c>
      <c r="D1681" s="234" t="s">
        <v>3436</v>
      </c>
      <c r="E1681" s="242">
        <v>1</v>
      </c>
      <c r="F1681" s="242">
        <v>1</v>
      </c>
      <c r="G1681" s="242"/>
      <c r="H1681" s="242"/>
      <c r="I1681" s="239">
        <f t="shared" si="164"/>
        <v>1</v>
      </c>
      <c r="J1681" s="239">
        <f t="shared" si="165"/>
        <v>1</v>
      </c>
    </row>
    <row r="1682" spans="1:10">
      <c r="A1682" s="78"/>
      <c r="B1682" s="199"/>
      <c r="C1682" s="233" t="s">
        <v>1994</v>
      </c>
      <c r="D1682" s="234" t="s">
        <v>1995</v>
      </c>
      <c r="E1682" s="242">
        <v>843</v>
      </c>
      <c r="F1682" s="242">
        <v>843</v>
      </c>
      <c r="G1682" s="242">
        <v>1309</v>
      </c>
      <c r="H1682" s="242">
        <v>1309</v>
      </c>
      <c r="I1682" s="239">
        <f t="shared" si="164"/>
        <v>2152</v>
      </c>
      <c r="J1682" s="239">
        <f t="shared" si="165"/>
        <v>2152</v>
      </c>
    </row>
    <row r="1683" spans="1:10" ht="25.5">
      <c r="A1683" s="78"/>
      <c r="B1683" s="199"/>
      <c r="C1683" s="233" t="s">
        <v>3261</v>
      </c>
      <c r="D1683" s="234" t="s">
        <v>3581</v>
      </c>
      <c r="E1683" s="242">
        <v>7</v>
      </c>
      <c r="F1683" s="242">
        <v>7</v>
      </c>
      <c r="G1683" s="242"/>
      <c r="H1683" s="242"/>
      <c r="I1683" s="239">
        <f t="shared" si="164"/>
        <v>7</v>
      </c>
      <c r="J1683" s="239">
        <f t="shared" si="165"/>
        <v>7</v>
      </c>
    </row>
    <row r="1684" spans="1:10" ht="25.5">
      <c r="A1684" s="78"/>
      <c r="B1684" s="199"/>
      <c r="C1684" s="233" t="s">
        <v>3553</v>
      </c>
      <c r="D1684" s="234" t="s">
        <v>3554</v>
      </c>
      <c r="E1684" s="242"/>
      <c r="F1684" s="242"/>
      <c r="G1684" s="242"/>
      <c r="H1684" s="242"/>
      <c r="I1684" s="239">
        <f t="shared" si="164"/>
        <v>0</v>
      </c>
      <c r="J1684" s="239">
        <f t="shared" si="165"/>
        <v>0</v>
      </c>
    </row>
    <row r="1685" spans="1:10" ht="25.5">
      <c r="A1685" s="78"/>
      <c r="B1685" s="199"/>
      <c r="C1685" s="233" t="s">
        <v>1794</v>
      </c>
      <c r="D1685" s="234" t="s">
        <v>2155</v>
      </c>
      <c r="E1685" s="242">
        <v>41</v>
      </c>
      <c r="F1685" s="242">
        <v>41</v>
      </c>
      <c r="G1685" s="242">
        <v>223</v>
      </c>
      <c r="H1685" s="242">
        <v>223</v>
      </c>
      <c r="I1685" s="239">
        <f t="shared" si="164"/>
        <v>264</v>
      </c>
      <c r="J1685" s="239">
        <f t="shared" si="165"/>
        <v>264</v>
      </c>
    </row>
    <row r="1686" spans="1:10">
      <c r="A1686" s="78"/>
      <c r="B1686" s="199"/>
      <c r="C1686" s="233" t="s">
        <v>3675</v>
      </c>
      <c r="D1686" s="234" t="s">
        <v>3676</v>
      </c>
      <c r="E1686" s="242">
        <v>27</v>
      </c>
      <c r="F1686" s="242">
        <v>27</v>
      </c>
      <c r="G1686" s="242"/>
      <c r="H1686" s="242"/>
      <c r="I1686" s="239">
        <f t="shared" si="164"/>
        <v>27</v>
      </c>
      <c r="J1686" s="239">
        <f t="shared" si="165"/>
        <v>27</v>
      </c>
    </row>
    <row r="1687" spans="1:10">
      <c r="A1687" s="78"/>
      <c r="B1687" s="199"/>
      <c r="C1687" s="233" t="s">
        <v>3677</v>
      </c>
      <c r="D1687" s="234" t="s">
        <v>3678</v>
      </c>
      <c r="E1687" s="242">
        <v>13</v>
      </c>
      <c r="F1687" s="242">
        <v>13</v>
      </c>
      <c r="G1687" s="242"/>
      <c r="H1687" s="242"/>
      <c r="I1687" s="239">
        <f t="shared" si="164"/>
        <v>13</v>
      </c>
      <c r="J1687" s="239">
        <f t="shared" si="165"/>
        <v>13</v>
      </c>
    </row>
    <row r="1688" spans="1:10" ht="25.5">
      <c r="A1688" s="78"/>
      <c r="B1688" s="199"/>
      <c r="C1688" s="233" t="s">
        <v>3679</v>
      </c>
      <c r="D1688" s="234" t="s">
        <v>3680</v>
      </c>
      <c r="E1688" s="242">
        <v>3</v>
      </c>
      <c r="F1688" s="242">
        <v>3</v>
      </c>
      <c r="G1688" s="242"/>
      <c r="H1688" s="242"/>
      <c r="I1688" s="239">
        <f t="shared" si="164"/>
        <v>3</v>
      </c>
      <c r="J1688" s="239">
        <f t="shared" si="165"/>
        <v>3</v>
      </c>
    </row>
    <row r="1689" spans="1:10">
      <c r="A1689" s="78"/>
      <c r="B1689" s="199"/>
      <c r="C1689" s="233" t="s">
        <v>3681</v>
      </c>
      <c r="D1689" s="234" t="s">
        <v>3682</v>
      </c>
      <c r="E1689" s="242">
        <v>4</v>
      </c>
      <c r="F1689" s="242">
        <v>4</v>
      </c>
      <c r="G1689" s="242"/>
      <c r="H1689" s="242"/>
      <c r="I1689" s="239">
        <f t="shared" si="164"/>
        <v>4</v>
      </c>
      <c r="J1689" s="239">
        <f t="shared" si="165"/>
        <v>4</v>
      </c>
    </row>
    <row r="1690" spans="1:10" ht="25.5">
      <c r="A1690" s="78"/>
      <c r="B1690" s="199"/>
      <c r="C1690" s="233" t="s">
        <v>3683</v>
      </c>
      <c r="D1690" s="234" t="s">
        <v>3684</v>
      </c>
      <c r="E1690" s="242">
        <v>2</v>
      </c>
      <c r="F1690" s="242">
        <v>2</v>
      </c>
      <c r="G1690" s="242"/>
      <c r="H1690" s="242"/>
      <c r="I1690" s="239">
        <f t="shared" si="164"/>
        <v>2</v>
      </c>
      <c r="J1690" s="239">
        <f t="shared" si="165"/>
        <v>2</v>
      </c>
    </row>
    <row r="1691" spans="1:10" ht="25.5">
      <c r="A1691" s="78"/>
      <c r="B1691" s="199"/>
      <c r="C1691" s="292" t="s">
        <v>3685</v>
      </c>
      <c r="D1691" s="263" t="s">
        <v>3686</v>
      </c>
      <c r="E1691" s="242">
        <v>1</v>
      </c>
      <c r="F1691" s="242">
        <v>1</v>
      </c>
      <c r="G1691" s="242"/>
      <c r="H1691" s="242"/>
      <c r="I1691" s="239">
        <f t="shared" si="164"/>
        <v>1</v>
      </c>
      <c r="J1691" s="239">
        <f t="shared" si="165"/>
        <v>1</v>
      </c>
    </row>
    <row r="1692" spans="1:10" ht="25.5">
      <c r="A1692" s="78"/>
      <c r="B1692" s="199"/>
      <c r="C1692" s="233" t="s">
        <v>3687</v>
      </c>
      <c r="D1692" s="234" t="s">
        <v>3688</v>
      </c>
      <c r="E1692" s="242">
        <v>1</v>
      </c>
      <c r="F1692" s="242">
        <v>1</v>
      </c>
      <c r="G1692" s="242"/>
      <c r="H1692" s="242"/>
      <c r="I1692" s="239">
        <f t="shared" si="164"/>
        <v>1</v>
      </c>
      <c r="J1692" s="239">
        <f t="shared" si="165"/>
        <v>1</v>
      </c>
    </row>
    <row r="1693" spans="1:10" ht="25.5">
      <c r="A1693" s="78"/>
      <c r="B1693" s="199"/>
      <c r="C1693" s="292" t="s">
        <v>3689</v>
      </c>
      <c r="D1693" s="263" t="s">
        <v>3690</v>
      </c>
      <c r="E1693" s="242"/>
      <c r="F1693" s="242"/>
      <c r="G1693" s="242"/>
      <c r="H1693" s="242"/>
      <c r="I1693" s="239">
        <f t="shared" si="164"/>
        <v>0</v>
      </c>
      <c r="J1693" s="239">
        <f t="shared" si="165"/>
        <v>0</v>
      </c>
    </row>
    <row r="1694" spans="1:10" ht="25.5">
      <c r="A1694" s="78"/>
      <c r="B1694" s="199"/>
      <c r="C1694" s="233" t="s">
        <v>3691</v>
      </c>
      <c r="D1694" s="234" t="s">
        <v>3692</v>
      </c>
      <c r="E1694" s="242">
        <v>9</v>
      </c>
      <c r="F1694" s="242">
        <v>9</v>
      </c>
      <c r="G1694" s="242"/>
      <c r="H1694" s="242"/>
      <c r="I1694" s="239">
        <f t="shared" si="164"/>
        <v>9</v>
      </c>
      <c r="J1694" s="239">
        <f t="shared" si="165"/>
        <v>9</v>
      </c>
    </row>
    <row r="1695" spans="1:10" ht="38.25">
      <c r="A1695" s="78"/>
      <c r="B1695" s="199"/>
      <c r="C1695" s="233" t="s">
        <v>3693</v>
      </c>
      <c r="D1695" s="234" t="s">
        <v>3694</v>
      </c>
      <c r="E1695" s="242"/>
      <c r="F1695" s="242"/>
      <c r="G1695" s="242"/>
      <c r="H1695" s="242"/>
      <c r="I1695" s="239">
        <f t="shared" si="164"/>
        <v>0</v>
      </c>
      <c r="J1695" s="239">
        <f t="shared" si="165"/>
        <v>0</v>
      </c>
    </row>
    <row r="1696" spans="1:10" ht="25.5">
      <c r="A1696" s="78"/>
      <c r="B1696" s="199"/>
      <c r="C1696" s="233" t="s">
        <v>3695</v>
      </c>
      <c r="D1696" s="234" t="s">
        <v>3696</v>
      </c>
      <c r="E1696" s="242">
        <v>32</v>
      </c>
      <c r="F1696" s="242">
        <v>32</v>
      </c>
      <c r="G1696" s="242">
        <v>1</v>
      </c>
      <c r="H1696" s="242">
        <v>1</v>
      </c>
      <c r="I1696" s="239">
        <f t="shared" si="164"/>
        <v>33</v>
      </c>
      <c r="J1696" s="239">
        <f t="shared" si="165"/>
        <v>33</v>
      </c>
    </row>
    <row r="1697" spans="1:10" ht="25.5">
      <c r="A1697" s="78"/>
      <c r="B1697" s="199"/>
      <c r="C1697" s="233" t="s">
        <v>3697</v>
      </c>
      <c r="D1697" s="234" t="s">
        <v>3698</v>
      </c>
      <c r="E1697" s="242">
        <v>9</v>
      </c>
      <c r="F1697" s="242">
        <v>9</v>
      </c>
      <c r="G1697" s="242"/>
      <c r="H1697" s="242"/>
      <c r="I1697" s="239">
        <f t="shared" si="164"/>
        <v>9</v>
      </c>
      <c r="J1697" s="239">
        <f t="shared" si="165"/>
        <v>9</v>
      </c>
    </row>
    <row r="1698" spans="1:10" ht="25.5">
      <c r="A1698" s="78"/>
      <c r="B1698" s="199"/>
      <c r="C1698" s="233" t="s">
        <v>3699</v>
      </c>
      <c r="D1698" s="234" t="s">
        <v>3700</v>
      </c>
      <c r="E1698" s="242">
        <v>230</v>
      </c>
      <c r="F1698" s="242">
        <v>230</v>
      </c>
      <c r="G1698" s="242">
        <v>7</v>
      </c>
      <c r="H1698" s="242">
        <v>7</v>
      </c>
      <c r="I1698" s="239">
        <f t="shared" si="164"/>
        <v>237</v>
      </c>
      <c r="J1698" s="239">
        <f t="shared" si="165"/>
        <v>237</v>
      </c>
    </row>
    <row r="1699" spans="1:10" ht="25.5">
      <c r="A1699" s="78"/>
      <c r="B1699" s="199"/>
      <c r="C1699" s="292" t="s">
        <v>3701</v>
      </c>
      <c r="D1699" s="275" t="s">
        <v>3702</v>
      </c>
      <c r="E1699" s="242">
        <v>1</v>
      </c>
      <c r="F1699" s="242">
        <v>1</v>
      </c>
      <c r="G1699" s="242"/>
      <c r="H1699" s="242"/>
      <c r="I1699" s="239">
        <f t="shared" si="164"/>
        <v>1</v>
      </c>
      <c r="J1699" s="239">
        <f t="shared" si="165"/>
        <v>1</v>
      </c>
    </row>
    <row r="1700" spans="1:10" ht="25.5">
      <c r="A1700" s="78"/>
      <c r="B1700" s="199"/>
      <c r="C1700" s="233" t="s">
        <v>3703</v>
      </c>
      <c r="D1700" s="234" t="s">
        <v>3704</v>
      </c>
      <c r="E1700" s="242">
        <v>5</v>
      </c>
      <c r="F1700" s="242">
        <v>5</v>
      </c>
      <c r="G1700" s="242"/>
      <c r="H1700" s="242"/>
      <c r="I1700" s="239">
        <f t="shared" si="164"/>
        <v>5</v>
      </c>
      <c r="J1700" s="239">
        <f t="shared" si="165"/>
        <v>5</v>
      </c>
    </row>
    <row r="1701" spans="1:10">
      <c r="A1701" s="78"/>
      <c r="B1701" s="199"/>
      <c r="C1701" s="233" t="s">
        <v>3705</v>
      </c>
      <c r="D1701" s="234" t="s">
        <v>3706</v>
      </c>
      <c r="E1701" s="242">
        <v>8</v>
      </c>
      <c r="F1701" s="242">
        <v>8</v>
      </c>
      <c r="G1701" s="242"/>
      <c r="H1701" s="242"/>
      <c r="I1701" s="239">
        <f t="shared" si="164"/>
        <v>8</v>
      </c>
      <c r="J1701" s="239">
        <f t="shared" si="165"/>
        <v>8</v>
      </c>
    </row>
    <row r="1702" spans="1:10" ht="25.5">
      <c r="A1702" s="78"/>
      <c r="B1702" s="199"/>
      <c r="C1702" s="233" t="s">
        <v>3707</v>
      </c>
      <c r="D1702" s="234" t="s">
        <v>3708</v>
      </c>
      <c r="E1702" s="242">
        <v>25</v>
      </c>
      <c r="F1702" s="242">
        <v>25</v>
      </c>
      <c r="G1702" s="242"/>
      <c r="H1702" s="242"/>
      <c r="I1702" s="239">
        <f t="shared" si="164"/>
        <v>25</v>
      </c>
      <c r="J1702" s="239">
        <f t="shared" si="165"/>
        <v>25</v>
      </c>
    </row>
    <row r="1703" spans="1:10" ht="25.5">
      <c r="A1703" s="78"/>
      <c r="B1703" s="199"/>
      <c r="C1703" s="233" t="s">
        <v>3709</v>
      </c>
      <c r="D1703" s="234" t="s">
        <v>3710</v>
      </c>
      <c r="E1703" s="242">
        <v>3</v>
      </c>
      <c r="F1703" s="242">
        <v>3</v>
      </c>
      <c r="G1703" s="242"/>
      <c r="H1703" s="242"/>
      <c r="I1703" s="239">
        <f t="shared" si="164"/>
        <v>3</v>
      </c>
      <c r="J1703" s="239">
        <f t="shared" si="165"/>
        <v>3</v>
      </c>
    </row>
    <row r="1704" spans="1:10" ht="25.5">
      <c r="A1704" s="78"/>
      <c r="B1704" s="199"/>
      <c r="C1704" s="233" t="s">
        <v>3711</v>
      </c>
      <c r="D1704" s="234" t="s">
        <v>3712</v>
      </c>
      <c r="E1704" s="242">
        <v>3</v>
      </c>
      <c r="F1704" s="242">
        <v>3</v>
      </c>
      <c r="G1704" s="242"/>
      <c r="H1704" s="242"/>
      <c r="I1704" s="239">
        <f t="shared" ref="I1704:I1735" si="166">E1704+G1704</f>
        <v>3</v>
      </c>
      <c r="J1704" s="239">
        <f t="shared" ref="J1704:J1735" si="167">F1704+H1704</f>
        <v>3</v>
      </c>
    </row>
    <row r="1705" spans="1:10" ht="25.5">
      <c r="A1705" s="78"/>
      <c r="B1705" s="199"/>
      <c r="C1705" s="233" t="s">
        <v>3713</v>
      </c>
      <c r="D1705" s="234" t="s">
        <v>3714</v>
      </c>
      <c r="E1705" s="242">
        <v>37</v>
      </c>
      <c r="F1705" s="242">
        <v>37</v>
      </c>
      <c r="G1705" s="242"/>
      <c r="H1705" s="242"/>
      <c r="I1705" s="239">
        <f t="shared" si="166"/>
        <v>37</v>
      </c>
      <c r="J1705" s="239">
        <f t="shared" si="167"/>
        <v>37</v>
      </c>
    </row>
    <row r="1706" spans="1:10" ht="25.5">
      <c r="A1706" s="78"/>
      <c r="B1706" s="199"/>
      <c r="C1706" s="233" t="s">
        <v>3715</v>
      </c>
      <c r="D1706" s="234" t="s">
        <v>3716</v>
      </c>
      <c r="E1706" s="242">
        <v>12</v>
      </c>
      <c r="F1706" s="242">
        <v>12</v>
      </c>
      <c r="G1706" s="242"/>
      <c r="H1706" s="242"/>
      <c r="I1706" s="239">
        <f t="shared" si="166"/>
        <v>12</v>
      </c>
      <c r="J1706" s="239">
        <f t="shared" si="167"/>
        <v>12</v>
      </c>
    </row>
    <row r="1707" spans="1:10" ht="25.5">
      <c r="A1707" s="78"/>
      <c r="B1707" s="199"/>
      <c r="C1707" s="233" t="s">
        <v>3717</v>
      </c>
      <c r="D1707" s="234" t="s">
        <v>3718</v>
      </c>
      <c r="E1707" s="242">
        <v>11</v>
      </c>
      <c r="F1707" s="242">
        <v>11</v>
      </c>
      <c r="G1707" s="242"/>
      <c r="H1707" s="242"/>
      <c r="I1707" s="239">
        <f t="shared" si="166"/>
        <v>11</v>
      </c>
      <c r="J1707" s="239">
        <f t="shared" si="167"/>
        <v>11</v>
      </c>
    </row>
    <row r="1708" spans="1:10" ht="25.5">
      <c r="A1708" s="78"/>
      <c r="B1708" s="199"/>
      <c r="C1708" s="233" t="s">
        <v>3719</v>
      </c>
      <c r="D1708" s="234" t="s">
        <v>3716</v>
      </c>
      <c r="E1708" s="242">
        <v>26</v>
      </c>
      <c r="F1708" s="242">
        <v>26</v>
      </c>
      <c r="G1708" s="242"/>
      <c r="H1708" s="242"/>
      <c r="I1708" s="239">
        <f t="shared" si="166"/>
        <v>26</v>
      </c>
      <c r="J1708" s="239">
        <f t="shared" si="167"/>
        <v>26</v>
      </c>
    </row>
    <row r="1709" spans="1:10">
      <c r="A1709" s="78"/>
      <c r="B1709" s="199"/>
      <c r="C1709" s="233" t="s">
        <v>3720</v>
      </c>
      <c r="D1709" s="234" t="s">
        <v>3721</v>
      </c>
      <c r="E1709" s="242">
        <v>4</v>
      </c>
      <c r="F1709" s="242">
        <v>4</v>
      </c>
      <c r="G1709" s="242"/>
      <c r="H1709" s="242"/>
      <c r="I1709" s="239">
        <f t="shared" si="166"/>
        <v>4</v>
      </c>
      <c r="J1709" s="239">
        <f t="shared" si="167"/>
        <v>4</v>
      </c>
    </row>
    <row r="1710" spans="1:10" ht="25.5">
      <c r="A1710" s="78"/>
      <c r="B1710" s="199"/>
      <c r="C1710" s="233" t="s">
        <v>3722</v>
      </c>
      <c r="D1710" s="234" t="s">
        <v>3723</v>
      </c>
      <c r="E1710" s="242">
        <v>10</v>
      </c>
      <c r="F1710" s="242">
        <v>10</v>
      </c>
      <c r="G1710" s="242">
        <v>1</v>
      </c>
      <c r="H1710" s="242">
        <v>1</v>
      </c>
      <c r="I1710" s="239">
        <f t="shared" si="166"/>
        <v>11</v>
      </c>
      <c r="J1710" s="239">
        <f t="shared" si="167"/>
        <v>11</v>
      </c>
    </row>
    <row r="1711" spans="1:10" ht="25.5">
      <c r="A1711" s="78"/>
      <c r="B1711" s="199"/>
      <c r="C1711" s="233" t="s">
        <v>3724</v>
      </c>
      <c r="D1711" s="234" t="s">
        <v>3725</v>
      </c>
      <c r="E1711" s="242">
        <v>1</v>
      </c>
      <c r="F1711" s="242">
        <v>1</v>
      </c>
      <c r="G1711" s="242"/>
      <c r="H1711" s="242"/>
      <c r="I1711" s="239">
        <f t="shared" si="166"/>
        <v>1</v>
      </c>
      <c r="J1711" s="239">
        <f t="shared" si="167"/>
        <v>1</v>
      </c>
    </row>
    <row r="1712" spans="1:10" ht="25.5">
      <c r="A1712" s="78"/>
      <c r="B1712" s="199"/>
      <c r="C1712" s="233" t="s">
        <v>3726</v>
      </c>
      <c r="D1712" s="234" t="s">
        <v>3727</v>
      </c>
      <c r="E1712" s="242">
        <v>19</v>
      </c>
      <c r="F1712" s="242">
        <v>19</v>
      </c>
      <c r="G1712" s="242">
        <v>6</v>
      </c>
      <c r="H1712" s="242">
        <v>6</v>
      </c>
      <c r="I1712" s="239">
        <f t="shared" si="166"/>
        <v>25</v>
      </c>
      <c r="J1712" s="239">
        <f t="shared" si="167"/>
        <v>25</v>
      </c>
    </row>
    <row r="1713" spans="1:10" ht="25.5">
      <c r="A1713" s="78"/>
      <c r="B1713" s="199"/>
      <c r="C1713" s="233" t="s">
        <v>3728</v>
      </c>
      <c r="D1713" s="234" t="s">
        <v>3591</v>
      </c>
      <c r="E1713" s="242">
        <v>16</v>
      </c>
      <c r="F1713" s="242">
        <v>16</v>
      </c>
      <c r="G1713" s="242"/>
      <c r="H1713" s="242"/>
      <c r="I1713" s="239">
        <f t="shared" si="166"/>
        <v>16</v>
      </c>
      <c r="J1713" s="239">
        <f t="shared" si="167"/>
        <v>16</v>
      </c>
    </row>
    <row r="1714" spans="1:10" ht="25.5">
      <c r="A1714" s="78"/>
      <c r="B1714" s="199"/>
      <c r="C1714" s="233" t="s">
        <v>3729</v>
      </c>
      <c r="D1714" s="234" t="s">
        <v>3730</v>
      </c>
      <c r="E1714" s="242">
        <v>8</v>
      </c>
      <c r="F1714" s="242">
        <v>8</v>
      </c>
      <c r="G1714" s="242"/>
      <c r="H1714" s="242"/>
      <c r="I1714" s="239">
        <f t="shared" si="166"/>
        <v>8</v>
      </c>
      <c r="J1714" s="239">
        <f t="shared" si="167"/>
        <v>8</v>
      </c>
    </row>
    <row r="1715" spans="1:10" ht="51">
      <c r="A1715" s="78"/>
      <c r="B1715" s="199"/>
      <c r="C1715" s="233" t="s">
        <v>3731</v>
      </c>
      <c r="D1715" s="234" t="s">
        <v>3732</v>
      </c>
      <c r="E1715" s="242">
        <v>29</v>
      </c>
      <c r="F1715" s="242">
        <v>29</v>
      </c>
      <c r="G1715" s="242">
        <v>8</v>
      </c>
      <c r="H1715" s="242">
        <v>8</v>
      </c>
      <c r="I1715" s="239">
        <f t="shared" si="166"/>
        <v>37</v>
      </c>
      <c r="J1715" s="239">
        <f t="shared" si="167"/>
        <v>37</v>
      </c>
    </row>
    <row r="1716" spans="1:10" ht="25.5">
      <c r="A1716" s="78"/>
      <c r="B1716" s="199"/>
      <c r="C1716" s="233" t="s">
        <v>3733</v>
      </c>
      <c r="D1716" s="234" t="s">
        <v>3734</v>
      </c>
      <c r="E1716" s="242">
        <v>1</v>
      </c>
      <c r="F1716" s="242">
        <v>1</v>
      </c>
      <c r="G1716" s="242"/>
      <c r="H1716" s="242"/>
      <c r="I1716" s="239">
        <f t="shared" si="166"/>
        <v>1</v>
      </c>
      <c r="J1716" s="239">
        <f t="shared" si="167"/>
        <v>1</v>
      </c>
    </row>
    <row r="1717" spans="1:10" ht="25.5">
      <c r="A1717" s="78"/>
      <c r="B1717" s="199"/>
      <c r="C1717" s="233" t="s">
        <v>3735</v>
      </c>
      <c r="D1717" s="234" t="s">
        <v>3736</v>
      </c>
      <c r="E1717" s="242"/>
      <c r="F1717" s="242"/>
      <c r="G1717" s="242"/>
      <c r="H1717" s="242"/>
      <c r="I1717" s="239">
        <f t="shared" si="166"/>
        <v>0</v>
      </c>
      <c r="J1717" s="239">
        <f t="shared" si="167"/>
        <v>0</v>
      </c>
    </row>
    <row r="1718" spans="1:10">
      <c r="A1718" s="78"/>
      <c r="B1718" s="199"/>
      <c r="C1718" s="233" t="s">
        <v>3737</v>
      </c>
      <c r="D1718" s="234" t="s">
        <v>2971</v>
      </c>
      <c r="E1718" s="242">
        <v>5</v>
      </c>
      <c r="F1718" s="242">
        <v>5</v>
      </c>
      <c r="G1718" s="242"/>
      <c r="H1718" s="242"/>
      <c r="I1718" s="239">
        <f t="shared" si="166"/>
        <v>5</v>
      </c>
      <c r="J1718" s="239">
        <f t="shared" si="167"/>
        <v>5</v>
      </c>
    </row>
    <row r="1719" spans="1:10" ht="25.5">
      <c r="A1719" s="78"/>
      <c r="B1719" s="199"/>
      <c r="C1719" s="233" t="s">
        <v>2968</v>
      </c>
      <c r="D1719" s="234" t="s">
        <v>3612</v>
      </c>
      <c r="E1719" s="242"/>
      <c r="F1719" s="242"/>
      <c r="G1719" s="242"/>
      <c r="H1719" s="242"/>
      <c r="I1719" s="239">
        <f t="shared" si="166"/>
        <v>0</v>
      </c>
      <c r="J1719" s="239">
        <f t="shared" si="167"/>
        <v>0</v>
      </c>
    </row>
    <row r="1720" spans="1:10" ht="25.5">
      <c r="A1720" s="78"/>
      <c r="B1720" s="199"/>
      <c r="C1720" s="233" t="s">
        <v>2970</v>
      </c>
      <c r="D1720" s="234" t="s">
        <v>3738</v>
      </c>
      <c r="E1720" s="242"/>
      <c r="F1720" s="242"/>
      <c r="G1720" s="242"/>
      <c r="H1720" s="242"/>
      <c r="I1720" s="239">
        <f t="shared" si="166"/>
        <v>0</v>
      </c>
      <c r="J1720" s="239">
        <f t="shared" si="167"/>
        <v>0</v>
      </c>
    </row>
    <row r="1721" spans="1:10" ht="25.5">
      <c r="A1721" s="78"/>
      <c r="B1721" s="199"/>
      <c r="C1721" s="233" t="s">
        <v>3739</v>
      </c>
      <c r="D1721" s="234" t="s">
        <v>3740</v>
      </c>
      <c r="E1721" s="242"/>
      <c r="F1721" s="242"/>
      <c r="G1721" s="242"/>
      <c r="H1721" s="242"/>
      <c r="I1721" s="239">
        <f t="shared" si="166"/>
        <v>0</v>
      </c>
      <c r="J1721" s="239">
        <f t="shared" si="167"/>
        <v>0</v>
      </c>
    </row>
    <row r="1722" spans="1:10" ht="25.5">
      <c r="A1722" s="78"/>
      <c r="B1722" s="199"/>
      <c r="C1722" s="233" t="s">
        <v>3741</v>
      </c>
      <c r="D1722" s="234" t="s">
        <v>3742</v>
      </c>
      <c r="E1722" s="242">
        <v>13</v>
      </c>
      <c r="F1722" s="242">
        <v>13</v>
      </c>
      <c r="G1722" s="242"/>
      <c r="H1722" s="242"/>
      <c r="I1722" s="239">
        <f t="shared" si="166"/>
        <v>13</v>
      </c>
      <c r="J1722" s="239">
        <f t="shared" si="167"/>
        <v>13</v>
      </c>
    </row>
    <row r="1723" spans="1:10" ht="25.5">
      <c r="A1723" s="78"/>
      <c r="B1723" s="199"/>
      <c r="C1723" s="233" t="s">
        <v>3743</v>
      </c>
      <c r="D1723" s="234" t="s">
        <v>3744</v>
      </c>
      <c r="E1723" s="242">
        <v>42</v>
      </c>
      <c r="F1723" s="242">
        <v>42</v>
      </c>
      <c r="G1723" s="242"/>
      <c r="H1723" s="242"/>
      <c r="I1723" s="239">
        <f t="shared" si="166"/>
        <v>42</v>
      </c>
      <c r="J1723" s="239">
        <f t="shared" si="167"/>
        <v>42</v>
      </c>
    </row>
    <row r="1724" spans="1:10" ht="38.25">
      <c r="A1724" s="78"/>
      <c r="B1724" s="199"/>
      <c r="C1724" s="233" t="s">
        <v>3745</v>
      </c>
      <c r="D1724" s="234" t="s">
        <v>3746</v>
      </c>
      <c r="E1724" s="242">
        <v>69</v>
      </c>
      <c r="F1724" s="242">
        <v>69</v>
      </c>
      <c r="G1724" s="242"/>
      <c r="H1724" s="242"/>
      <c r="I1724" s="239">
        <f t="shared" si="166"/>
        <v>69</v>
      </c>
      <c r="J1724" s="239">
        <f t="shared" si="167"/>
        <v>69</v>
      </c>
    </row>
    <row r="1725" spans="1:10" ht="25.5">
      <c r="A1725" s="78"/>
      <c r="B1725" s="199"/>
      <c r="C1725" s="233" t="s">
        <v>3747</v>
      </c>
      <c r="D1725" s="234" t="s">
        <v>3748</v>
      </c>
      <c r="E1725" s="242"/>
      <c r="F1725" s="242"/>
      <c r="G1725" s="242"/>
      <c r="H1725" s="242"/>
      <c r="I1725" s="239">
        <f t="shared" si="166"/>
        <v>0</v>
      </c>
      <c r="J1725" s="239">
        <f t="shared" si="167"/>
        <v>0</v>
      </c>
    </row>
    <row r="1726" spans="1:10">
      <c r="A1726" s="78"/>
      <c r="B1726" s="199"/>
      <c r="C1726" s="233" t="s">
        <v>2184</v>
      </c>
      <c r="D1726" s="234" t="s">
        <v>3749</v>
      </c>
      <c r="E1726" s="242">
        <v>39</v>
      </c>
      <c r="F1726" s="242">
        <v>39</v>
      </c>
      <c r="G1726" s="242">
        <v>18</v>
      </c>
      <c r="H1726" s="242">
        <v>18</v>
      </c>
      <c r="I1726" s="239">
        <f t="shared" si="166"/>
        <v>57</v>
      </c>
      <c r="J1726" s="239">
        <f t="shared" si="167"/>
        <v>57</v>
      </c>
    </row>
    <row r="1727" spans="1:10" ht="25.5">
      <c r="A1727" s="78"/>
      <c r="B1727" s="199"/>
      <c r="C1727" s="233" t="s">
        <v>2020</v>
      </c>
      <c r="D1727" s="234" t="s">
        <v>2021</v>
      </c>
      <c r="E1727" s="242">
        <v>95</v>
      </c>
      <c r="F1727" s="242">
        <v>95</v>
      </c>
      <c r="G1727" s="242">
        <v>3</v>
      </c>
      <c r="H1727" s="242">
        <v>3</v>
      </c>
      <c r="I1727" s="239">
        <f t="shared" si="166"/>
        <v>98</v>
      </c>
      <c r="J1727" s="239">
        <f t="shared" si="167"/>
        <v>98</v>
      </c>
    </row>
    <row r="1728" spans="1:10" ht="25.5">
      <c r="A1728" s="78"/>
      <c r="B1728" s="199"/>
      <c r="C1728" s="233" t="s">
        <v>2084</v>
      </c>
      <c r="D1728" s="234" t="s">
        <v>3522</v>
      </c>
      <c r="E1728" s="242">
        <v>18</v>
      </c>
      <c r="F1728" s="242">
        <v>18</v>
      </c>
      <c r="G1728" s="242">
        <v>4</v>
      </c>
      <c r="H1728" s="242">
        <v>4</v>
      </c>
      <c r="I1728" s="239">
        <f t="shared" si="166"/>
        <v>22</v>
      </c>
      <c r="J1728" s="239">
        <f t="shared" si="167"/>
        <v>22</v>
      </c>
    </row>
    <row r="1729" spans="1:10" ht="38.25">
      <c r="A1729" s="78"/>
      <c r="B1729" s="199"/>
      <c r="C1729" s="233" t="s">
        <v>3750</v>
      </c>
      <c r="D1729" s="234" t="s">
        <v>3751</v>
      </c>
      <c r="E1729" s="242"/>
      <c r="F1729" s="242"/>
      <c r="G1729" s="242">
        <v>184</v>
      </c>
      <c r="H1729" s="242">
        <v>184</v>
      </c>
      <c r="I1729" s="239">
        <f t="shared" si="166"/>
        <v>184</v>
      </c>
      <c r="J1729" s="239">
        <f t="shared" si="167"/>
        <v>184</v>
      </c>
    </row>
    <row r="1730" spans="1:10" ht="25.5">
      <c r="A1730" s="78"/>
      <c r="B1730" s="199"/>
      <c r="C1730" s="233" t="s">
        <v>2024</v>
      </c>
      <c r="D1730" s="234" t="s">
        <v>2025</v>
      </c>
      <c r="E1730" s="242"/>
      <c r="F1730" s="242"/>
      <c r="G1730" s="242">
        <v>425</v>
      </c>
      <c r="H1730" s="242">
        <v>425</v>
      </c>
      <c r="I1730" s="239">
        <f t="shared" si="166"/>
        <v>425</v>
      </c>
      <c r="J1730" s="239">
        <f t="shared" si="167"/>
        <v>425</v>
      </c>
    </row>
    <row r="1731" spans="1:10" ht="25.5">
      <c r="A1731" s="78"/>
      <c r="B1731" s="199"/>
      <c r="C1731" s="233" t="s">
        <v>3752</v>
      </c>
      <c r="D1731" s="234" t="s">
        <v>3753</v>
      </c>
      <c r="E1731" s="242">
        <v>1412</v>
      </c>
      <c r="F1731" s="242">
        <v>1412</v>
      </c>
      <c r="G1731" s="242">
        <v>79</v>
      </c>
      <c r="H1731" s="242">
        <v>79</v>
      </c>
      <c r="I1731" s="239">
        <f t="shared" si="166"/>
        <v>1491</v>
      </c>
      <c r="J1731" s="239">
        <f t="shared" si="167"/>
        <v>1491</v>
      </c>
    </row>
    <row r="1732" spans="1:10" ht="38.25">
      <c r="A1732" s="78"/>
      <c r="B1732" s="199"/>
      <c r="C1732" s="233" t="s">
        <v>2029</v>
      </c>
      <c r="D1732" s="234" t="s">
        <v>2214</v>
      </c>
      <c r="E1732" s="242">
        <v>46</v>
      </c>
      <c r="F1732" s="242">
        <v>46</v>
      </c>
      <c r="G1732" s="242">
        <v>116</v>
      </c>
      <c r="H1732" s="242">
        <v>116</v>
      </c>
      <c r="I1732" s="239">
        <f t="shared" si="166"/>
        <v>162</v>
      </c>
      <c r="J1732" s="239">
        <f t="shared" si="167"/>
        <v>162</v>
      </c>
    </row>
    <row r="1733" spans="1:10" ht="25.5">
      <c r="A1733" s="78"/>
      <c r="B1733" s="199"/>
      <c r="C1733" s="233" t="s">
        <v>2186</v>
      </c>
      <c r="D1733" s="234" t="s">
        <v>2215</v>
      </c>
      <c r="E1733" s="242">
        <v>19</v>
      </c>
      <c r="F1733" s="242">
        <v>19</v>
      </c>
      <c r="G1733" s="242">
        <v>6</v>
      </c>
      <c r="H1733" s="242">
        <v>6</v>
      </c>
      <c r="I1733" s="239">
        <f t="shared" si="166"/>
        <v>25</v>
      </c>
      <c r="J1733" s="239">
        <f t="shared" si="167"/>
        <v>25</v>
      </c>
    </row>
    <row r="1734" spans="1:10" ht="38.25">
      <c r="A1734" s="78"/>
      <c r="B1734" s="199"/>
      <c r="C1734" s="233" t="s">
        <v>2031</v>
      </c>
      <c r="D1734" s="234" t="s">
        <v>3754</v>
      </c>
      <c r="E1734" s="242">
        <v>106</v>
      </c>
      <c r="F1734" s="242">
        <v>106</v>
      </c>
      <c r="G1734" s="242">
        <v>942</v>
      </c>
      <c r="H1734" s="242">
        <v>942</v>
      </c>
      <c r="I1734" s="239">
        <f t="shared" si="166"/>
        <v>1048</v>
      </c>
      <c r="J1734" s="239">
        <f t="shared" si="167"/>
        <v>1048</v>
      </c>
    </row>
    <row r="1735" spans="1:10" ht="25.5">
      <c r="A1735" s="78"/>
      <c r="B1735" s="199"/>
      <c r="C1735" s="233" t="s">
        <v>1797</v>
      </c>
      <c r="D1735" s="234" t="s">
        <v>1798</v>
      </c>
      <c r="E1735" s="242">
        <v>70</v>
      </c>
      <c r="F1735" s="242">
        <v>70</v>
      </c>
      <c r="G1735" s="242">
        <v>2467</v>
      </c>
      <c r="H1735" s="242">
        <v>2467</v>
      </c>
      <c r="I1735" s="239">
        <f t="shared" si="166"/>
        <v>2537</v>
      </c>
      <c r="J1735" s="239">
        <f t="shared" si="167"/>
        <v>2537</v>
      </c>
    </row>
    <row r="1736" spans="1:10" ht="25.5">
      <c r="A1736" s="78"/>
      <c r="B1736" s="199"/>
      <c r="C1736" s="233" t="s">
        <v>2066</v>
      </c>
      <c r="D1736" s="234" t="s">
        <v>2067</v>
      </c>
      <c r="E1736" s="242">
        <v>7</v>
      </c>
      <c r="F1736" s="242">
        <v>7</v>
      </c>
      <c r="G1736" s="242">
        <v>185</v>
      </c>
      <c r="H1736" s="242">
        <v>185</v>
      </c>
      <c r="I1736" s="239">
        <f t="shared" ref="I1736:I1767" si="168">E1736+G1736</f>
        <v>192</v>
      </c>
      <c r="J1736" s="239">
        <f t="shared" ref="J1736:J1767" si="169">F1736+H1736</f>
        <v>192</v>
      </c>
    </row>
    <row r="1737" spans="1:10" ht="25.5">
      <c r="A1737" s="78"/>
      <c r="B1737" s="199"/>
      <c r="C1737" s="233" t="s">
        <v>2033</v>
      </c>
      <c r="D1737" s="234" t="s">
        <v>3755</v>
      </c>
      <c r="E1737" s="242">
        <v>9</v>
      </c>
      <c r="F1737" s="242">
        <v>9</v>
      </c>
      <c r="G1737" s="242">
        <v>1106</v>
      </c>
      <c r="H1737" s="242">
        <v>1106</v>
      </c>
      <c r="I1737" s="239">
        <f t="shared" si="168"/>
        <v>1115</v>
      </c>
      <c r="J1737" s="239">
        <f t="shared" si="169"/>
        <v>1115</v>
      </c>
    </row>
    <row r="1738" spans="1:10" ht="25.5">
      <c r="A1738" s="78"/>
      <c r="B1738" s="199"/>
      <c r="C1738" s="233" t="s">
        <v>2035</v>
      </c>
      <c r="D1738" s="234" t="s">
        <v>2036</v>
      </c>
      <c r="E1738" s="276">
        <v>131</v>
      </c>
      <c r="F1738" s="276">
        <v>131</v>
      </c>
      <c r="G1738" s="302">
        <v>3462</v>
      </c>
      <c r="H1738" s="302">
        <v>3462</v>
      </c>
      <c r="I1738" s="239">
        <f t="shared" si="168"/>
        <v>3593</v>
      </c>
      <c r="J1738" s="239">
        <f t="shared" si="169"/>
        <v>3593</v>
      </c>
    </row>
    <row r="1739" spans="1:10">
      <c r="A1739" s="78"/>
      <c r="B1739" s="199"/>
      <c r="C1739" s="233" t="s">
        <v>2038</v>
      </c>
      <c r="D1739" s="234" t="s">
        <v>2039</v>
      </c>
      <c r="E1739" s="276">
        <v>105</v>
      </c>
      <c r="F1739" s="276">
        <v>105</v>
      </c>
      <c r="G1739" s="302">
        <v>1134</v>
      </c>
      <c r="H1739" s="302">
        <v>1134</v>
      </c>
      <c r="I1739" s="239">
        <f t="shared" si="168"/>
        <v>1239</v>
      </c>
      <c r="J1739" s="239">
        <f t="shared" si="169"/>
        <v>1239</v>
      </c>
    </row>
    <row r="1740" spans="1:10" ht="25.5">
      <c r="A1740" s="78"/>
      <c r="B1740" s="199"/>
      <c r="C1740" s="233" t="s">
        <v>1799</v>
      </c>
      <c r="D1740" s="234" t="s">
        <v>3756</v>
      </c>
      <c r="E1740" s="276">
        <v>87</v>
      </c>
      <c r="F1740" s="276">
        <v>87</v>
      </c>
      <c r="G1740" s="302">
        <v>1961</v>
      </c>
      <c r="H1740" s="302">
        <v>1961</v>
      </c>
      <c r="I1740" s="239">
        <f t="shared" si="168"/>
        <v>2048</v>
      </c>
      <c r="J1740" s="239">
        <f t="shared" si="169"/>
        <v>2048</v>
      </c>
    </row>
    <row r="1741" spans="1:10" ht="25.5">
      <c r="A1741" s="78"/>
      <c r="B1741" s="199"/>
      <c r="C1741" s="233" t="s">
        <v>1801</v>
      </c>
      <c r="D1741" s="234" t="s">
        <v>3757</v>
      </c>
      <c r="E1741" s="276">
        <v>92</v>
      </c>
      <c r="F1741" s="276">
        <v>92</v>
      </c>
      <c r="G1741" s="302">
        <v>2522</v>
      </c>
      <c r="H1741" s="302">
        <v>2522</v>
      </c>
      <c r="I1741" s="239">
        <f t="shared" si="168"/>
        <v>2614</v>
      </c>
      <c r="J1741" s="239">
        <f t="shared" si="169"/>
        <v>2614</v>
      </c>
    </row>
    <row r="1742" spans="1:10">
      <c r="A1742" s="78"/>
      <c r="B1742" s="199"/>
      <c r="C1742" s="233" t="s">
        <v>2040</v>
      </c>
      <c r="D1742" s="234" t="s">
        <v>2041</v>
      </c>
      <c r="E1742" s="276">
        <v>8</v>
      </c>
      <c r="F1742" s="276">
        <v>8</v>
      </c>
      <c r="G1742" s="302">
        <v>744</v>
      </c>
      <c r="H1742" s="302">
        <v>744</v>
      </c>
      <c r="I1742" s="239">
        <f t="shared" si="168"/>
        <v>752</v>
      </c>
      <c r="J1742" s="239">
        <f t="shared" si="169"/>
        <v>752</v>
      </c>
    </row>
    <row r="1743" spans="1:10" ht="25.5">
      <c r="A1743" s="78"/>
      <c r="B1743" s="199"/>
      <c r="C1743" s="233" t="s">
        <v>2132</v>
      </c>
      <c r="D1743" s="234" t="s">
        <v>3758</v>
      </c>
      <c r="E1743" s="276"/>
      <c r="F1743" s="276"/>
      <c r="G1743" s="242"/>
      <c r="H1743" s="242"/>
      <c r="I1743" s="239">
        <f t="shared" si="168"/>
        <v>0</v>
      </c>
      <c r="J1743" s="239">
        <f t="shared" si="169"/>
        <v>0</v>
      </c>
    </row>
    <row r="1744" spans="1:10" ht="25.5">
      <c r="A1744" s="78"/>
      <c r="B1744" s="199"/>
      <c r="C1744" s="233" t="s">
        <v>3759</v>
      </c>
      <c r="D1744" s="234" t="s">
        <v>3760</v>
      </c>
      <c r="E1744" s="276"/>
      <c r="F1744" s="276"/>
      <c r="G1744" s="242"/>
      <c r="H1744" s="242"/>
      <c r="I1744" s="239">
        <f t="shared" si="168"/>
        <v>0</v>
      </c>
      <c r="J1744" s="239">
        <f t="shared" si="169"/>
        <v>0</v>
      </c>
    </row>
    <row r="1745" spans="1:10" ht="25.5">
      <c r="A1745" s="78"/>
      <c r="B1745" s="199"/>
      <c r="C1745" s="233" t="s">
        <v>3761</v>
      </c>
      <c r="D1745" s="234" t="s">
        <v>3762</v>
      </c>
      <c r="E1745" s="276">
        <v>2</v>
      </c>
      <c r="F1745" s="276">
        <v>2</v>
      </c>
      <c r="G1745" s="242"/>
      <c r="H1745" s="242"/>
      <c r="I1745" s="239">
        <f t="shared" si="168"/>
        <v>2</v>
      </c>
      <c r="J1745" s="239">
        <f t="shared" si="169"/>
        <v>2</v>
      </c>
    </row>
    <row r="1746" spans="1:10">
      <c r="A1746" s="78"/>
      <c r="B1746" s="199"/>
      <c r="C1746" s="233" t="s">
        <v>3763</v>
      </c>
      <c r="D1746" s="234" t="s">
        <v>3764</v>
      </c>
      <c r="E1746" s="276">
        <v>3</v>
      </c>
      <c r="F1746" s="276">
        <v>3</v>
      </c>
      <c r="G1746" s="242"/>
      <c r="H1746" s="242"/>
      <c r="I1746" s="239">
        <f t="shared" si="168"/>
        <v>3</v>
      </c>
      <c r="J1746" s="239">
        <f t="shared" si="169"/>
        <v>3</v>
      </c>
    </row>
    <row r="1747" spans="1:10" ht="25.5">
      <c r="A1747" s="78"/>
      <c r="B1747" s="199"/>
      <c r="C1747" s="233" t="s">
        <v>1807</v>
      </c>
      <c r="D1747" s="234" t="s">
        <v>1808</v>
      </c>
      <c r="E1747" s="276"/>
      <c r="F1747" s="276"/>
      <c r="G1747" s="302">
        <v>136</v>
      </c>
      <c r="H1747" s="302">
        <v>136</v>
      </c>
      <c r="I1747" s="239">
        <f t="shared" si="168"/>
        <v>136</v>
      </c>
      <c r="J1747" s="239">
        <f t="shared" si="169"/>
        <v>136</v>
      </c>
    </row>
    <row r="1748" spans="1:10">
      <c r="A1748" s="78"/>
      <c r="B1748" s="199"/>
      <c r="C1748" s="233" t="s">
        <v>2056</v>
      </c>
      <c r="D1748" s="234" t="s">
        <v>2057</v>
      </c>
      <c r="E1748" s="276">
        <v>39</v>
      </c>
      <c r="F1748" s="276">
        <v>39</v>
      </c>
      <c r="G1748" s="302">
        <v>18</v>
      </c>
      <c r="H1748" s="302">
        <v>18</v>
      </c>
      <c r="I1748" s="239">
        <f t="shared" si="168"/>
        <v>57</v>
      </c>
      <c r="J1748" s="239">
        <f t="shared" si="169"/>
        <v>57</v>
      </c>
    </row>
    <row r="1749" spans="1:10" ht="25.5">
      <c r="A1749" s="78"/>
      <c r="B1749" s="199"/>
      <c r="C1749" s="233" t="s">
        <v>2232</v>
      </c>
      <c r="D1749" s="234" t="s">
        <v>3765</v>
      </c>
      <c r="E1749" s="276">
        <v>21</v>
      </c>
      <c r="F1749" s="276">
        <v>21</v>
      </c>
      <c r="G1749" s="302">
        <v>162</v>
      </c>
      <c r="H1749" s="302">
        <v>162</v>
      </c>
      <c r="I1749" s="239">
        <f t="shared" si="168"/>
        <v>183</v>
      </c>
      <c r="J1749" s="239">
        <f t="shared" si="169"/>
        <v>183</v>
      </c>
    </row>
    <row r="1750" spans="1:10" ht="38.25">
      <c r="A1750" s="78"/>
      <c r="B1750" s="199"/>
      <c r="C1750" s="233" t="s">
        <v>2078</v>
      </c>
      <c r="D1750" s="234" t="s">
        <v>3766</v>
      </c>
      <c r="E1750" s="276">
        <v>2</v>
      </c>
      <c r="F1750" s="276">
        <v>2</v>
      </c>
      <c r="G1750" s="242"/>
      <c r="H1750" s="242"/>
      <c r="I1750" s="239">
        <f t="shared" si="168"/>
        <v>2</v>
      </c>
      <c r="J1750" s="239">
        <f t="shared" si="169"/>
        <v>2</v>
      </c>
    </row>
    <row r="1751" spans="1:10" ht="25.5">
      <c r="A1751" s="78"/>
      <c r="B1751" s="199"/>
      <c r="C1751" s="233" t="s">
        <v>2176</v>
      </c>
      <c r="D1751" s="234" t="s">
        <v>2225</v>
      </c>
      <c r="E1751" s="302"/>
      <c r="F1751" s="302"/>
      <c r="G1751" s="302">
        <v>34</v>
      </c>
      <c r="H1751" s="302">
        <v>34</v>
      </c>
      <c r="I1751" s="239">
        <f t="shared" si="168"/>
        <v>34</v>
      </c>
      <c r="J1751" s="239">
        <f t="shared" si="169"/>
        <v>34</v>
      </c>
    </row>
    <row r="1752" spans="1:10" ht="25.5">
      <c r="A1752" s="78"/>
      <c r="B1752" s="199"/>
      <c r="C1752" s="233" t="s">
        <v>2875</v>
      </c>
      <c r="D1752" s="234" t="s">
        <v>2876</v>
      </c>
      <c r="E1752" s="302">
        <v>4</v>
      </c>
      <c r="F1752" s="302">
        <v>4</v>
      </c>
      <c r="G1752" s="242"/>
      <c r="H1752" s="242"/>
      <c r="I1752" s="239">
        <f t="shared" si="168"/>
        <v>4</v>
      </c>
      <c r="J1752" s="239">
        <f t="shared" si="169"/>
        <v>4</v>
      </c>
    </row>
    <row r="1753" spans="1:10" ht="25.5">
      <c r="A1753" s="78"/>
      <c r="B1753" s="199"/>
      <c r="C1753" s="233" t="s">
        <v>2877</v>
      </c>
      <c r="D1753" s="234" t="s">
        <v>2878</v>
      </c>
      <c r="E1753" s="302"/>
      <c r="F1753" s="302"/>
      <c r="G1753" s="242"/>
      <c r="H1753" s="242"/>
      <c r="I1753" s="239">
        <f t="shared" si="168"/>
        <v>0</v>
      </c>
      <c r="J1753" s="239">
        <f t="shared" si="169"/>
        <v>0</v>
      </c>
    </row>
    <row r="1754" spans="1:10">
      <c r="A1754" s="78"/>
      <c r="B1754" s="199"/>
      <c r="C1754" s="233" t="s">
        <v>2104</v>
      </c>
      <c r="D1754" s="234" t="s">
        <v>2105</v>
      </c>
      <c r="E1754" s="302">
        <v>3</v>
      </c>
      <c r="F1754" s="302">
        <v>3</v>
      </c>
      <c r="G1754" s="242"/>
      <c r="H1754" s="242"/>
      <c r="I1754" s="239">
        <f t="shared" si="168"/>
        <v>3</v>
      </c>
      <c r="J1754" s="239">
        <f t="shared" si="169"/>
        <v>3</v>
      </c>
    </row>
    <row r="1755" spans="1:10" ht="25.5">
      <c r="A1755" s="78"/>
      <c r="B1755" s="199"/>
      <c r="C1755" s="233" t="s">
        <v>2139</v>
      </c>
      <c r="D1755" s="234" t="s">
        <v>2943</v>
      </c>
      <c r="E1755" s="302">
        <v>1</v>
      </c>
      <c r="F1755" s="302">
        <v>1</v>
      </c>
      <c r="G1755" s="242"/>
      <c r="H1755" s="242"/>
      <c r="I1755" s="239">
        <f t="shared" si="168"/>
        <v>1</v>
      </c>
      <c r="J1755" s="239">
        <f t="shared" si="169"/>
        <v>1</v>
      </c>
    </row>
    <row r="1756" spans="1:10">
      <c r="A1756" s="78"/>
      <c r="B1756" s="199"/>
      <c r="C1756" s="233" t="s">
        <v>3767</v>
      </c>
      <c r="D1756" s="234" t="s">
        <v>3768</v>
      </c>
      <c r="E1756" s="302"/>
      <c r="F1756" s="302"/>
      <c r="G1756" s="242"/>
      <c r="H1756" s="242"/>
      <c r="I1756" s="239">
        <f t="shared" si="168"/>
        <v>0</v>
      </c>
      <c r="J1756" s="239">
        <f t="shared" si="169"/>
        <v>0</v>
      </c>
    </row>
    <row r="1757" spans="1:10">
      <c r="A1757" s="78"/>
      <c r="B1757" s="199"/>
      <c r="C1757" s="233" t="s">
        <v>2264</v>
      </c>
      <c r="D1757" s="234" t="s">
        <v>2265</v>
      </c>
      <c r="E1757" s="242"/>
      <c r="F1757" s="242"/>
      <c r="G1757" s="302">
        <v>1</v>
      </c>
      <c r="H1757" s="302">
        <v>1</v>
      </c>
      <c r="I1757" s="239">
        <f t="shared" si="168"/>
        <v>1</v>
      </c>
      <c r="J1757" s="239">
        <f t="shared" si="169"/>
        <v>1</v>
      </c>
    </row>
    <row r="1758" spans="1:10" ht="25.5">
      <c r="A1758" s="78"/>
      <c r="B1758" s="199"/>
      <c r="C1758" s="233" t="s">
        <v>2049</v>
      </c>
      <c r="D1758" s="234" t="s">
        <v>2050</v>
      </c>
      <c r="E1758" s="242"/>
      <c r="F1758" s="242"/>
      <c r="G1758" s="302">
        <v>91</v>
      </c>
      <c r="H1758" s="302">
        <v>91</v>
      </c>
      <c r="I1758" s="239">
        <f t="shared" si="168"/>
        <v>91</v>
      </c>
      <c r="J1758" s="239">
        <f t="shared" si="169"/>
        <v>91</v>
      </c>
    </row>
    <row r="1759" spans="1:10" ht="25.5">
      <c r="A1759" s="78"/>
      <c r="B1759" s="199"/>
      <c r="C1759" s="233" t="s">
        <v>1795</v>
      </c>
      <c r="D1759" s="234" t="s">
        <v>2051</v>
      </c>
      <c r="E1759" s="242"/>
      <c r="F1759" s="242"/>
      <c r="G1759" s="302">
        <v>142</v>
      </c>
      <c r="H1759" s="302">
        <v>142</v>
      </c>
      <c r="I1759" s="239">
        <f t="shared" si="168"/>
        <v>142</v>
      </c>
      <c r="J1759" s="239">
        <f t="shared" si="169"/>
        <v>142</v>
      </c>
    </row>
    <row r="1760" spans="1:10">
      <c r="A1760" s="78"/>
      <c r="B1760" s="199"/>
      <c r="C1760" s="233" t="s">
        <v>2456</v>
      </c>
      <c r="D1760" s="234" t="s">
        <v>2457</v>
      </c>
      <c r="E1760" s="242"/>
      <c r="F1760" s="242"/>
      <c r="G1760" s="302">
        <v>1</v>
      </c>
      <c r="H1760" s="302">
        <v>1</v>
      </c>
      <c r="I1760" s="239">
        <f t="shared" si="168"/>
        <v>1</v>
      </c>
      <c r="J1760" s="239">
        <f t="shared" si="169"/>
        <v>1</v>
      </c>
    </row>
    <row r="1761" spans="1:10">
      <c r="A1761" s="78"/>
      <c r="B1761" s="199"/>
      <c r="C1761" s="233" t="s">
        <v>2052</v>
      </c>
      <c r="D1761" s="234" t="s">
        <v>2053</v>
      </c>
      <c r="E1761" s="242"/>
      <c r="F1761" s="242"/>
      <c r="G1761" s="302"/>
      <c r="H1761" s="302"/>
      <c r="I1761" s="239">
        <f t="shared" si="168"/>
        <v>0</v>
      </c>
      <c r="J1761" s="239">
        <f t="shared" si="169"/>
        <v>0</v>
      </c>
    </row>
    <row r="1762" spans="1:10" ht="25.5">
      <c r="A1762" s="78"/>
      <c r="B1762" s="199"/>
      <c r="C1762" s="233" t="s">
        <v>2494</v>
      </c>
      <c r="D1762" s="234" t="s">
        <v>2495</v>
      </c>
      <c r="E1762" s="242"/>
      <c r="F1762" s="242"/>
      <c r="G1762" s="302"/>
      <c r="H1762" s="302"/>
      <c r="I1762" s="239">
        <f t="shared" si="168"/>
        <v>0</v>
      </c>
      <c r="J1762" s="239">
        <f t="shared" si="169"/>
        <v>0</v>
      </c>
    </row>
    <row r="1763" spans="1:10" ht="25.5">
      <c r="A1763" s="78"/>
      <c r="B1763" s="199"/>
      <c r="C1763" s="233" t="s">
        <v>2054</v>
      </c>
      <c r="D1763" s="234" t="s">
        <v>3769</v>
      </c>
      <c r="E1763" s="242">
        <v>1</v>
      </c>
      <c r="F1763" s="242">
        <v>1</v>
      </c>
      <c r="G1763" s="302">
        <v>235</v>
      </c>
      <c r="H1763" s="302">
        <v>235</v>
      </c>
      <c r="I1763" s="239">
        <f t="shared" si="168"/>
        <v>236</v>
      </c>
      <c r="J1763" s="239">
        <f t="shared" si="169"/>
        <v>236</v>
      </c>
    </row>
    <row r="1764" spans="1:10">
      <c r="A1764" s="78"/>
      <c r="B1764" s="199"/>
      <c r="C1764" s="233" t="s">
        <v>2090</v>
      </c>
      <c r="D1764" s="234" t="s">
        <v>2091</v>
      </c>
      <c r="E1764" s="242"/>
      <c r="F1764" s="242"/>
      <c r="G1764" s="302"/>
      <c r="H1764" s="302"/>
      <c r="I1764" s="239">
        <f t="shared" si="168"/>
        <v>0</v>
      </c>
      <c r="J1764" s="239">
        <f t="shared" si="169"/>
        <v>0</v>
      </c>
    </row>
    <row r="1765" spans="1:10">
      <c r="A1765" s="78"/>
      <c r="B1765" s="199"/>
      <c r="C1765" s="233" t="s">
        <v>2068</v>
      </c>
      <c r="D1765" s="234" t="s">
        <v>3770</v>
      </c>
      <c r="E1765" s="242"/>
      <c r="F1765" s="242"/>
      <c r="G1765" s="302">
        <v>1</v>
      </c>
      <c r="H1765" s="302">
        <v>1</v>
      </c>
      <c r="I1765" s="239">
        <f t="shared" si="168"/>
        <v>1</v>
      </c>
      <c r="J1765" s="239">
        <f t="shared" si="169"/>
        <v>1</v>
      </c>
    </row>
    <row r="1766" spans="1:10">
      <c r="A1766" s="78"/>
      <c r="B1766" s="199"/>
      <c r="C1766" s="233" t="s">
        <v>2073</v>
      </c>
      <c r="D1766" s="234" t="s">
        <v>3771</v>
      </c>
      <c r="E1766" s="242"/>
      <c r="F1766" s="242"/>
      <c r="G1766" s="302">
        <v>187</v>
      </c>
      <c r="H1766" s="302">
        <v>187</v>
      </c>
      <c r="I1766" s="239">
        <f t="shared" si="168"/>
        <v>187</v>
      </c>
      <c r="J1766" s="239">
        <f t="shared" si="169"/>
        <v>187</v>
      </c>
    </row>
    <row r="1767" spans="1:10" ht="25.5">
      <c r="A1767" s="78"/>
      <c r="B1767" s="199"/>
      <c r="C1767" s="233" t="s">
        <v>1818</v>
      </c>
      <c r="D1767" s="234" t="s">
        <v>2444</v>
      </c>
      <c r="E1767" s="242"/>
      <c r="F1767" s="242"/>
      <c r="G1767" s="302"/>
      <c r="H1767" s="302"/>
      <c r="I1767" s="239">
        <f t="shared" si="168"/>
        <v>0</v>
      </c>
      <c r="J1767" s="239">
        <f t="shared" si="169"/>
        <v>0</v>
      </c>
    </row>
    <row r="1768" spans="1:10" ht="25.5">
      <c r="A1768" s="78"/>
      <c r="B1768" s="199"/>
      <c r="C1768" s="233" t="s">
        <v>1802</v>
      </c>
      <c r="D1768" s="234" t="s">
        <v>2037</v>
      </c>
      <c r="E1768" s="242"/>
      <c r="F1768" s="242"/>
      <c r="G1768" s="302">
        <v>25</v>
      </c>
      <c r="H1768" s="302">
        <v>25</v>
      </c>
      <c r="I1768" s="239">
        <f t="shared" ref="I1768:I1799" si="170">E1768+G1768</f>
        <v>25</v>
      </c>
      <c r="J1768" s="239">
        <f t="shared" ref="J1768:J1799" si="171">F1768+H1768</f>
        <v>25</v>
      </c>
    </row>
    <row r="1769" spans="1:10" ht="25.5">
      <c r="A1769" s="78"/>
      <c r="B1769" s="199"/>
      <c r="C1769" s="233" t="s">
        <v>1803</v>
      </c>
      <c r="D1769" s="234" t="s">
        <v>2705</v>
      </c>
      <c r="E1769" s="242">
        <v>3</v>
      </c>
      <c r="F1769" s="242">
        <v>3</v>
      </c>
      <c r="G1769" s="302">
        <v>348</v>
      </c>
      <c r="H1769" s="302">
        <v>348</v>
      </c>
      <c r="I1769" s="239">
        <f t="shared" si="170"/>
        <v>351</v>
      </c>
      <c r="J1769" s="239">
        <f t="shared" si="171"/>
        <v>351</v>
      </c>
    </row>
    <row r="1770" spans="1:10" ht="25.5">
      <c r="A1770" s="78"/>
      <c r="B1770" s="199"/>
      <c r="C1770" s="233" t="s">
        <v>1804</v>
      </c>
      <c r="D1770" s="234" t="s">
        <v>2446</v>
      </c>
      <c r="E1770" s="242"/>
      <c r="F1770" s="242"/>
      <c r="G1770" s="302"/>
      <c r="H1770" s="302"/>
      <c r="I1770" s="239">
        <f t="shared" si="170"/>
        <v>0</v>
      </c>
      <c r="J1770" s="239">
        <f t="shared" si="171"/>
        <v>0</v>
      </c>
    </row>
    <row r="1771" spans="1:10" ht="25.5">
      <c r="A1771" s="78"/>
      <c r="B1771" s="199"/>
      <c r="C1771" s="233" t="s">
        <v>3772</v>
      </c>
      <c r="D1771" s="234" t="s">
        <v>3773</v>
      </c>
      <c r="E1771" s="276">
        <v>5</v>
      </c>
      <c r="F1771" s="276">
        <v>5</v>
      </c>
      <c r="G1771" s="242"/>
      <c r="H1771" s="242"/>
      <c r="I1771" s="239">
        <f t="shared" si="170"/>
        <v>5</v>
      </c>
      <c r="J1771" s="239">
        <f t="shared" si="171"/>
        <v>5</v>
      </c>
    </row>
    <row r="1772" spans="1:10" ht="51">
      <c r="A1772" s="78"/>
      <c r="B1772" s="199"/>
      <c r="C1772" s="233" t="s">
        <v>3774</v>
      </c>
      <c r="D1772" s="234" t="s">
        <v>3775</v>
      </c>
      <c r="E1772" s="276"/>
      <c r="F1772" s="276"/>
      <c r="G1772" s="242"/>
      <c r="H1772" s="242"/>
      <c r="I1772" s="239">
        <f t="shared" si="170"/>
        <v>0</v>
      </c>
      <c r="J1772" s="239">
        <f t="shared" si="171"/>
        <v>0</v>
      </c>
    </row>
    <row r="1773" spans="1:10">
      <c r="A1773" s="78"/>
      <c r="B1773" s="199"/>
      <c r="C1773" s="233" t="s">
        <v>3776</v>
      </c>
      <c r="D1773" s="234" t="s">
        <v>3777</v>
      </c>
      <c r="E1773" s="276">
        <v>3</v>
      </c>
      <c r="F1773" s="276">
        <v>3</v>
      </c>
      <c r="G1773" s="242"/>
      <c r="H1773" s="242"/>
      <c r="I1773" s="239">
        <f t="shared" si="170"/>
        <v>3</v>
      </c>
      <c r="J1773" s="239">
        <f t="shared" si="171"/>
        <v>3</v>
      </c>
    </row>
    <row r="1774" spans="1:10" ht="25.5">
      <c r="A1774" s="78"/>
      <c r="B1774" s="199"/>
      <c r="C1774" s="233" t="s">
        <v>3087</v>
      </c>
      <c r="D1774" s="234" t="s">
        <v>3778</v>
      </c>
      <c r="E1774" s="276">
        <v>19</v>
      </c>
      <c r="F1774" s="276">
        <v>19</v>
      </c>
      <c r="G1774" s="242">
        <v>6</v>
      </c>
      <c r="H1774" s="242">
        <v>6</v>
      </c>
      <c r="I1774" s="239">
        <f t="shared" si="170"/>
        <v>25</v>
      </c>
      <c r="J1774" s="239">
        <f t="shared" si="171"/>
        <v>25</v>
      </c>
    </row>
    <row r="1775" spans="1:10">
      <c r="A1775" s="78"/>
      <c r="B1775" s="199"/>
      <c r="C1775" s="233" t="s">
        <v>3779</v>
      </c>
      <c r="D1775" s="234" t="s">
        <v>3780</v>
      </c>
      <c r="E1775" s="276"/>
      <c r="F1775" s="276"/>
      <c r="G1775" s="242"/>
      <c r="H1775" s="242"/>
      <c r="I1775" s="239">
        <f t="shared" si="170"/>
        <v>0</v>
      </c>
      <c r="J1775" s="239">
        <f t="shared" si="171"/>
        <v>0</v>
      </c>
    </row>
    <row r="1776" spans="1:10">
      <c r="A1776" s="78"/>
      <c r="B1776" s="199"/>
      <c r="C1776" s="233" t="s">
        <v>2966</v>
      </c>
      <c r="D1776" s="234" t="s">
        <v>3305</v>
      </c>
      <c r="E1776" s="276">
        <v>2</v>
      </c>
      <c r="F1776" s="276">
        <v>2</v>
      </c>
      <c r="G1776" s="242"/>
      <c r="H1776" s="242"/>
      <c r="I1776" s="239">
        <f t="shared" si="170"/>
        <v>2</v>
      </c>
      <c r="J1776" s="239">
        <f t="shared" si="171"/>
        <v>2</v>
      </c>
    </row>
    <row r="1777" spans="1:10" ht="25.5">
      <c r="A1777" s="78"/>
      <c r="B1777" s="199"/>
      <c r="C1777" s="233" t="s">
        <v>3781</v>
      </c>
      <c r="D1777" s="234" t="s">
        <v>3782</v>
      </c>
      <c r="E1777" s="276">
        <v>4</v>
      </c>
      <c r="F1777" s="276">
        <v>4</v>
      </c>
      <c r="G1777" s="242"/>
      <c r="H1777" s="242"/>
      <c r="I1777" s="239">
        <f t="shared" si="170"/>
        <v>4</v>
      </c>
      <c r="J1777" s="239">
        <f t="shared" si="171"/>
        <v>4</v>
      </c>
    </row>
    <row r="1778" spans="1:10">
      <c r="A1778" s="78"/>
      <c r="B1778" s="199"/>
      <c r="C1778" s="233" t="s">
        <v>3783</v>
      </c>
      <c r="D1778" s="234" t="s">
        <v>3784</v>
      </c>
      <c r="E1778" s="276"/>
      <c r="F1778" s="276"/>
      <c r="G1778" s="242"/>
      <c r="H1778" s="242"/>
      <c r="I1778" s="239">
        <f t="shared" si="170"/>
        <v>0</v>
      </c>
      <c r="J1778" s="239">
        <f t="shared" si="171"/>
        <v>0</v>
      </c>
    </row>
    <row r="1779" spans="1:10" ht="25.5">
      <c r="A1779" s="78"/>
      <c r="B1779" s="199"/>
      <c r="C1779" s="233" t="s">
        <v>3785</v>
      </c>
      <c r="D1779" s="234" t="s">
        <v>3786</v>
      </c>
      <c r="E1779" s="276"/>
      <c r="F1779" s="276"/>
      <c r="G1779" s="242"/>
      <c r="H1779" s="242"/>
      <c r="I1779" s="239">
        <f t="shared" si="170"/>
        <v>0</v>
      </c>
      <c r="J1779" s="239">
        <f t="shared" si="171"/>
        <v>0</v>
      </c>
    </row>
    <row r="1780" spans="1:10" ht="25.5">
      <c r="A1780" s="78"/>
      <c r="B1780" s="199"/>
      <c r="C1780" s="233" t="s">
        <v>3787</v>
      </c>
      <c r="D1780" s="234" t="s">
        <v>3788</v>
      </c>
      <c r="E1780" s="276"/>
      <c r="F1780" s="276"/>
      <c r="G1780" s="273"/>
      <c r="H1780" s="273"/>
      <c r="I1780" s="239">
        <f t="shared" si="170"/>
        <v>0</v>
      </c>
      <c r="J1780" s="239">
        <f t="shared" si="171"/>
        <v>0</v>
      </c>
    </row>
    <row r="1781" spans="1:10">
      <c r="A1781" s="78"/>
      <c r="B1781" s="199"/>
      <c r="C1781" s="233" t="s">
        <v>2647</v>
      </c>
      <c r="D1781" s="234" t="s">
        <v>2648</v>
      </c>
      <c r="E1781" s="276"/>
      <c r="F1781" s="276"/>
      <c r="G1781" s="242"/>
      <c r="H1781" s="242"/>
      <c r="I1781" s="239">
        <f t="shared" si="170"/>
        <v>0</v>
      </c>
      <c r="J1781" s="239">
        <f t="shared" si="171"/>
        <v>0</v>
      </c>
    </row>
    <row r="1782" spans="1:10">
      <c r="A1782" s="78"/>
      <c r="B1782" s="199"/>
      <c r="C1782" s="233" t="s">
        <v>3789</v>
      </c>
      <c r="D1782" s="234" t="s">
        <v>3790</v>
      </c>
      <c r="E1782" s="276"/>
      <c r="F1782" s="276"/>
      <c r="G1782" s="242"/>
      <c r="H1782" s="242"/>
      <c r="I1782" s="239">
        <f t="shared" si="170"/>
        <v>0</v>
      </c>
      <c r="J1782" s="239">
        <f t="shared" si="171"/>
        <v>0</v>
      </c>
    </row>
    <row r="1783" spans="1:10" ht="25.5">
      <c r="A1783" s="78"/>
      <c r="B1783" s="199"/>
      <c r="C1783" s="233" t="s">
        <v>2514</v>
      </c>
      <c r="D1783" s="234" t="s">
        <v>3791</v>
      </c>
      <c r="E1783" s="276"/>
      <c r="F1783" s="276"/>
      <c r="G1783" s="242"/>
      <c r="H1783" s="242"/>
      <c r="I1783" s="239">
        <f t="shared" si="170"/>
        <v>0</v>
      </c>
      <c r="J1783" s="239">
        <f t="shared" si="171"/>
        <v>0</v>
      </c>
    </row>
    <row r="1784" spans="1:10">
      <c r="A1784" s="78"/>
      <c r="B1784" s="199"/>
      <c r="C1784" s="233" t="s">
        <v>3212</v>
      </c>
      <c r="D1784" s="234" t="s">
        <v>3792</v>
      </c>
      <c r="E1784" s="276"/>
      <c r="F1784" s="276"/>
      <c r="G1784" s="273"/>
      <c r="H1784" s="273"/>
      <c r="I1784" s="239">
        <f t="shared" si="170"/>
        <v>0</v>
      </c>
      <c r="J1784" s="239">
        <f t="shared" si="171"/>
        <v>0</v>
      </c>
    </row>
    <row r="1785" spans="1:10" ht="25.5">
      <c r="A1785" s="78"/>
      <c r="B1785" s="199"/>
      <c r="C1785" s="233" t="s">
        <v>3793</v>
      </c>
      <c r="D1785" s="234" t="s">
        <v>3794</v>
      </c>
      <c r="E1785" s="276"/>
      <c r="F1785" s="276"/>
      <c r="G1785" s="242"/>
      <c r="H1785" s="242"/>
      <c r="I1785" s="239">
        <f t="shared" si="170"/>
        <v>0</v>
      </c>
      <c r="J1785" s="239">
        <f t="shared" si="171"/>
        <v>0</v>
      </c>
    </row>
    <row r="1786" spans="1:10" ht="25.5">
      <c r="A1786" s="78"/>
      <c r="B1786" s="199"/>
      <c r="C1786" s="233" t="s">
        <v>3795</v>
      </c>
      <c r="D1786" s="234" t="s">
        <v>3796</v>
      </c>
      <c r="E1786" s="276"/>
      <c r="F1786" s="276"/>
      <c r="G1786" s="242"/>
      <c r="H1786" s="242"/>
      <c r="I1786" s="239">
        <f t="shared" si="170"/>
        <v>0</v>
      </c>
      <c r="J1786" s="239">
        <f t="shared" si="171"/>
        <v>0</v>
      </c>
    </row>
    <row r="1787" spans="1:10" ht="25.5">
      <c r="A1787" s="78"/>
      <c r="B1787" s="199"/>
      <c r="C1787" s="233" t="s">
        <v>3797</v>
      </c>
      <c r="D1787" s="234" t="s">
        <v>3798</v>
      </c>
      <c r="E1787" s="276"/>
      <c r="F1787" s="276"/>
      <c r="G1787" s="242"/>
      <c r="H1787" s="242"/>
      <c r="I1787" s="239">
        <f t="shared" si="170"/>
        <v>0</v>
      </c>
      <c r="J1787" s="239">
        <f t="shared" si="171"/>
        <v>0</v>
      </c>
    </row>
    <row r="1788" spans="1:10" ht="25.5">
      <c r="A1788" s="78"/>
      <c r="B1788" s="199"/>
      <c r="C1788" s="233" t="s">
        <v>3799</v>
      </c>
      <c r="D1788" s="234" t="s">
        <v>3800</v>
      </c>
      <c r="E1788" s="276"/>
      <c r="F1788" s="276"/>
      <c r="G1788" s="242"/>
      <c r="H1788" s="242"/>
      <c r="I1788" s="239">
        <f t="shared" si="170"/>
        <v>0</v>
      </c>
      <c r="J1788" s="239">
        <f t="shared" si="171"/>
        <v>0</v>
      </c>
    </row>
    <row r="1789" spans="1:10">
      <c r="A1789" s="78"/>
      <c r="B1789" s="199"/>
      <c r="C1789" s="233" t="s">
        <v>3801</v>
      </c>
      <c r="D1789" s="234" t="s">
        <v>3802</v>
      </c>
      <c r="E1789" s="276"/>
      <c r="F1789" s="276"/>
      <c r="G1789" s="242"/>
      <c r="H1789" s="242"/>
      <c r="I1789" s="239">
        <f t="shared" si="170"/>
        <v>0</v>
      </c>
      <c r="J1789" s="239">
        <f t="shared" si="171"/>
        <v>0</v>
      </c>
    </row>
    <row r="1790" spans="1:10" ht="25.5">
      <c r="A1790" s="78"/>
      <c r="B1790" s="199"/>
      <c r="C1790" s="233" t="s">
        <v>3803</v>
      </c>
      <c r="D1790" s="234" t="s">
        <v>3804</v>
      </c>
      <c r="E1790" s="276"/>
      <c r="F1790" s="276"/>
      <c r="G1790" s="242"/>
      <c r="H1790" s="242"/>
      <c r="I1790" s="239">
        <f t="shared" si="170"/>
        <v>0</v>
      </c>
      <c r="J1790" s="239">
        <f t="shared" si="171"/>
        <v>0</v>
      </c>
    </row>
    <row r="1791" spans="1:10" ht="25.5">
      <c r="A1791" s="78"/>
      <c r="B1791" s="199"/>
      <c r="C1791" s="233" t="s">
        <v>3805</v>
      </c>
      <c r="D1791" s="234" t="s">
        <v>3806</v>
      </c>
      <c r="E1791" s="276"/>
      <c r="F1791" s="276"/>
      <c r="G1791" s="242"/>
      <c r="H1791" s="242"/>
      <c r="I1791" s="239">
        <f t="shared" si="170"/>
        <v>0</v>
      </c>
      <c r="J1791" s="239">
        <f t="shared" si="171"/>
        <v>0</v>
      </c>
    </row>
    <row r="1792" spans="1:10">
      <c r="A1792" s="78"/>
      <c r="B1792" s="199"/>
      <c r="C1792" s="233" t="s">
        <v>3807</v>
      </c>
      <c r="D1792" s="234" t="s">
        <v>3808</v>
      </c>
      <c r="E1792" s="276"/>
      <c r="F1792" s="276"/>
      <c r="G1792" s="273"/>
      <c r="H1792" s="273"/>
      <c r="I1792" s="239">
        <f t="shared" si="170"/>
        <v>0</v>
      </c>
      <c r="J1792" s="239">
        <f t="shared" si="171"/>
        <v>0</v>
      </c>
    </row>
    <row r="1793" spans="1:10" ht="25.5">
      <c r="A1793" s="78"/>
      <c r="B1793" s="199"/>
      <c r="C1793" s="233" t="s">
        <v>2452</v>
      </c>
      <c r="D1793" s="234" t="s">
        <v>2621</v>
      </c>
      <c r="E1793" s="276"/>
      <c r="F1793" s="276"/>
      <c r="G1793" s="242"/>
      <c r="H1793" s="242"/>
      <c r="I1793" s="239">
        <f t="shared" si="170"/>
        <v>0</v>
      </c>
      <c r="J1793" s="239">
        <f t="shared" si="171"/>
        <v>0</v>
      </c>
    </row>
    <row r="1794" spans="1:10" ht="25.5">
      <c r="A1794" s="78"/>
      <c r="B1794" s="199"/>
      <c r="C1794" s="233" t="s">
        <v>3809</v>
      </c>
      <c r="D1794" s="234" t="s">
        <v>3810</v>
      </c>
      <c r="E1794" s="276">
        <v>1066</v>
      </c>
      <c r="F1794" s="276">
        <v>1066</v>
      </c>
      <c r="G1794" s="273">
        <v>21</v>
      </c>
      <c r="H1794" s="273">
        <v>21</v>
      </c>
      <c r="I1794" s="239">
        <f t="shared" si="170"/>
        <v>1087</v>
      </c>
      <c r="J1794" s="239">
        <f t="shared" si="171"/>
        <v>1087</v>
      </c>
    </row>
    <row r="1795" spans="1:10" ht="25.5">
      <c r="A1795" s="78"/>
      <c r="B1795" s="199"/>
      <c r="C1795" s="233" t="s">
        <v>1805</v>
      </c>
      <c r="D1795" s="234" t="s">
        <v>2064</v>
      </c>
      <c r="E1795" s="276"/>
      <c r="F1795" s="276"/>
      <c r="G1795" s="273"/>
      <c r="H1795" s="273"/>
      <c r="I1795" s="239">
        <f t="shared" si="170"/>
        <v>0</v>
      </c>
      <c r="J1795" s="239">
        <f t="shared" si="171"/>
        <v>0</v>
      </c>
    </row>
    <row r="1796" spans="1:10" ht="25.5">
      <c r="A1796" s="78"/>
      <c r="B1796" s="199"/>
      <c r="C1796" s="233" t="s">
        <v>2492</v>
      </c>
      <c r="D1796" s="234" t="s">
        <v>3811</v>
      </c>
      <c r="E1796" s="276"/>
      <c r="F1796" s="276"/>
      <c r="G1796" s="273"/>
      <c r="H1796" s="273"/>
      <c r="I1796" s="239">
        <f t="shared" si="170"/>
        <v>0</v>
      </c>
      <c r="J1796" s="239">
        <f t="shared" si="171"/>
        <v>0</v>
      </c>
    </row>
    <row r="1797" spans="1:10" ht="25.5">
      <c r="A1797" s="78"/>
      <c r="B1797" s="199"/>
      <c r="C1797" s="233" t="s">
        <v>3245</v>
      </c>
      <c r="D1797" s="234" t="s">
        <v>3812</v>
      </c>
      <c r="E1797" s="276">
        <v>5</v>
      </c>
      <c r="F1797" s="276">
        <v>5</v>
      </c>
      <c r="G1797" s="242"/>
      <c r="H1797" s="242"/>
      <c r="I1797" s="239">
        <f t="shared" si="170"/>
        <v>5</v>
      </c>
      <c r="J1797" s="239">
        <f t="shared" si="171"/>
        <v>5</v>
      </c>
    </row>
    <row r="1798" spans="1:10" ht="25.5">
      <c r="A1798" s="78"/>
      <c r="B1798" s="199"/>
      <c r="C1798" s="233" t="s">
        <v>2026</v>
      </c>
      <c r="D1798" s="234" t="s">
        <v>2027</v>
      </c>
      <c r="E1798" s="276"/>
      <c r="F1798" s="276"/>
      <c r="G1798" s="242"/>
      <c r="H1798" s="242"/>
      <c r="I1798" s="239">
        <f t="shared" si="170"/>
        <v>0</v>
      </c>
      <c r="J1798" s="239">
        <f t="shared" si="171"/>
        <v>0</v>
      </c>
    </row>
    <row r="1799" spans="1:10">
      <c r="A1799" s="78"/>
      <c r="B1799" s="199"/>
      <c r="C1799" s="233" t="s">
        <v>3813</v>
      </c>
      <c r="D1799" s="234" t="s">
        <v>3814</v>
      </c>
      <c r="E1799" s="276"/>
      <c r="F1799" s="276"/>
      <c r="G1799" s="242"/>
      <c r="H1799" s="242"/>
      <c r="I1799" s="239">
        <f t="shared" si="170"/>
        <v>0</v>
      </c>
      <c r="J1799" s="239">
        <f t="shared" si="171"/>
        <v>0</v>
      </c>
    </row>
    <row r="1800" spans="1:10">
      <c r="A1800" s="78"/>
      <c r="B1800" s="199"/>
      <c r="C1800" s="233" t="s">
        <v>3018</v>
      </c>
      <c r="D1800" s="234" t="s">
        <v>3815</v>
      </c>
      <c r="E1800" s="242"/>
      <c r="F1800" s="242"/>
      <c r="G1800" s="242"/>
      <c r="H1800" s="242"/>
      <c r="I1800" s="239">
        <f t="shared" ref="I1800:I1831" si="172">E1800+G1800</f>
        <v>0</v>
      </c>
      <c r="J1800" s="239">
        <f t="shared" ref="J1800:J1831" si="173">F1800+H1800</f>
        <v>0</v>
      </c>
    </row>
    <row r="1801" spans="1:10" ht="25.5">
      <c r="A1801" s="78"/>
      <c r="B1801" s="199"/>
      <c r="C1801" s="233" t="s">
        <v>2143</v>
      </c>
      <c r="D1801" s="234" t="s">
        <v>3816</v>
      </c>
      <c r="E1801" s="242"/>
      <c r="F1801" s="242"/>
      <c r="G1801" s="273"/>
      <c r="H1801" s="273"/>
      <c r="I1801" s="239">
        <f t="shared" si="172"/>
        <v>0</v>
      </c>
      <c r="J1801" s="239">
        <f t="shared" si="173"/>
        <v>0</v>
      </c>
    </row>
    <row r="1802" spans="1:10" ht="25.5">
      <c r="A1802" s="78"/>
      <c r="B1802" s="199"/>
      <c r="C1802" s="233" t="s">
        <v>2075</v>
      </c>
      <c r="D1802" s="234" t="s">
        <v>3817</v>
      </c>
      <c r="E1802" s="242"/>
      <c r="F1802" s="242"/>
      <c r="G1802" s="273"/>
      <c r="H1802" s="273"/>
      <c r="I1802" s="239">
        <f t="shared" si="172"/>
        <v>0</v>
      </c>
      <c r="J1802" s="239">
        <f t="shared" si="173"/>
        <v>0</v>
      </c>
    </row>
    <row r="1803" spans="1:10" ht="25.5">
      <c r="A1803" s="78"/>
      <c r="B1803" s="199"/>
      <c r="C1803" s="233" t="s">
        <v>3216</v>
      </c>
      <c r="D1803" s="234" t="s">
        <v>3217</v>
      </c>
      <c r="E1803" s="302"/>
      <c r="F1803" s="302"/>
      <c r="G1803" s="242"/>
      <c r="H1803" s="242"/>
      <c r="I1803" s="239">
        <f t="shared" si="172"/>
        <v>0</v>
      </c>
      <c r="J1803" s="239">
        <f t="shared" si="173"/>
        <v>0</v>
      </c>
    </row>
    <row r="1804" spans="1:10" ht="25.5">
      <c r="A1804" s="78"/>
      <c r="B1804" s="199"/>
      <c r="C1804" s="233" t="s">
        <v>3818</v>
      </c>
      <c r="D1804" s="234" t="s">
        <v>3819</v>
      </c>
      <c r="E1804" s="302"/>
      <c r="F1804" s="302"/>
      <c r="G1804" s="242"/>
      <c r="H1804" s="242"/>
      <c r="I1804" s="239">
        <f t="shared" si="172"/>
        <v>0</v>
      </c>
      <c r="J1804" s="239">
        <f t="shared" si="173"/>
        <v>0</v>
      </c>
    </row>
    <row r="1805" spans="1:10" ht="25.5">
      <c r="A1805" s="78"/>
      <c r="B1805" s="199"/>
      <c r="C1805" s="233" t="s">
        <v>2139</v>
      </c>
      <c r="D1805" s="234" t="s">
        <v>2943</v>
      </c>
      <c r="E1805" s="302"/>
      <c r="F1805" s="302"/>
      <c r="G1805" s="242"/>
      <c r="H1805" s="242"/>
      <c r="I1805" s="239">
        <f t="shared" si="172"/>
        <v>0</v>
      </c>
      <c r="J1805" s="239">
        <f t="shared" si="173"/>
        <v>0</v>
      </c>
    </row>
    <row r="1806" spans="1:10">
      <c r="A1806" s="78"/>
      <c r="B1806" s="199"/>
      <c r="C1806" s="233" t="s">
        <v>3820</v>
      </c>
      <c r="D1806" s="234" t="s">
        <v>3821</v>
      </c>
      <c r="E1806" s="302"/>
      <c r="F1806" s="302"/>
      <c r="G1806" s="242"/>
      <c r="H1806" s="242"/>
      <c r="I1806" s="239">
        <f t="shared" si="172"/>
        <v>0</v>
      </c>
      <c r="J1806" s="239">
        <f t="shared" si="173"/>
        <v>0</v>
      </c>
    </row>
    <row r="1807" spans="1:10">
      <c r="A1807" s="78"/>
      <c r="B1807" s="199"/>
      <c r="C1807" s="233" t="s">
        <v>3822</v>
      </c>
      <c r="D1807" s="234" t="s">
        <v>3823</v>
      </c>
      <c r="E1807" s="302">
        <v>1</v>
      </c>
      <c r="F1807" s="302">
        <v>1</v>
      </c>
      <c r="G1807" s="242"/>
      <c r="H1807" s="242"/>
      <c r="I1807" s="239">
        <f t="shared" si="172"/>
        <v>1</v>
      </c>
      <c r="J1807" s="239">
        <f t="shared" si="173"/>
        <v>1</v>
      </c>
    </row>
    <row r="1808" spans="1:10" ht="25.5">
      <c r="A1808" s="78"/>
      <c r="B1808" s="199"/>
      <c r="C1808" s="233" t="s">
        <v>3717</v>
      </c>
      <c r="D1808" s="234" t="s">
        <v>3824</v>
      </c>
      <c r="E1808" s="302"/>
      <c r="F1808" s="302"/>
      <c r="G1808" s="242"/>
      <c r="H1808" s="242"/>
      <c r="I1808" s="239">
        <f t="shared" si="172"/>
        <v>0</v>
      </c>
      <c r="J1808" s="239">
        <f t="shared" si="173"/>
        <v>0</v>
      </c>
    </row>
    <row r="1809" spans="1:10" ht="25.5">
      <c r="A1809" s="78"/>
      <c r="B1809" s="199"/>
      <c r="C1809" s="233" t="s">
        <v>3592</v>
      </c>
      <c r="D1809" s="234" t="s">
        <v>3825</v>
      </c>
      <c r="E1809" s="302">
        <v>1</v>
      </c>
      <c r="F1809" s="302">
        <v>1</v>
      </c>
      <c r="G1809" s="242">
        <v>1</v>
      </c>
      <c r="H1809" s="242">
        <v>1</v>
      </c>
      <c r="I1809" s="239">
        <f t="shared" si="172"/>
        <v>2</v>
      </c>
      <c r="J1809" s="239">
        <f t="shared" si="173"/>
        <v>2</v>
      </c>
    </row>
    <row r="1810" spans="1:10" ht="25.5">
      <c r="A1810" s="78"/>
      <c r="B1810" s="199"/>
      <c r="C1810" s="233" t="s">
        <v>3826</v>
      </c>
      <c r="D1810" s="234" t="s">
        <v>3827</v>
      </c>
      <c r="E1810" s="302">
        <v>2</v>
      </c>
      <c r="F1810" s="302">
        <v>2</v>
      </c>
      <c r="G1810" s="242"/>
      <c r="H1810" s="242"/>
      <c r="I1810" s="239">
        <f t="shared" si="172"/>
        <v>2</v>
      </c>
      <c r="J1810" s="239">
        <f t="shared" si="173"/>
        <v>2</v>
      </c>
    </row>
    <row r="1811" spans="1:10" ht="25.5">
      <c r="A1811" s="78"/>
      <c r="B1811" s="199"/>
      <c r="C1811" s="233" t="s">
        <v>3648</v>
      </c>
      <c r="D1811" s="234" t="s">
        <v>3828</v>
      </c>
      <c r="E1811" s="302"/>
      <c r="F1811" s="302"/>
      <c r="G1811" s="242"/>
      <c r="H1811" s="242"/>
      <c r="I1811" s="239">
        <f t="shared" si="172"/>
        <v>0</v>
      </c>
      <c r="J1811" s="239">
        <f t="shared" si="173"/>
        <v>0</v>
      </c>
    </row>
    <row r="1812" spans="1:10">
      <c r="A1812" s="78"/>
      <c r="B1812" s="199"/>
      <c r="C1812" s="233" t="s">
        <v>3829</v>
      </c>
      <c r="D1812" s="234" t="s">
        <v>3830</v>
      </c>
      <c r="E1812" s="302"/>
      <c r="F1812" s="302"/>
      <c r="G1812" s="242"/>
      <c r="H1812" s="242"/>
      <c r="I1812" s="239">
        <f t="shared" si="172"/>
        <v>0</v>
      </c>
      <c r="J1812" s="239">
        <f t="shared" si="173"/>
        <v>0</v>
      </c>
    </row>
    <row r="1813" spans="1:10">
      <c r="A1813" s="78"/>
      <c r="B1813" s="199"/>
      <c r="C1813" s="233" t="s">
        <v>3831</v>
      </c>
      <c r="D1813" s="234" t="s">
        <v>3832</v>
      </c>
      <c r="E1813" s="302"/>
      <c r="F1813" s="302"/>
      <c r="G1813" s="242"/>
      <c r="H1813" s="242"/>
      <c r="I1813" s="239">
        <f t="shared" si="172"/>
        <v>0</v>
      </c>
      <c r="J1813" s="239">
        <f t="shared" si="173"/>
        <v>0</v>
      </c>
    </row>
    <row r="1814" spans="1:10" ht="25.5">
      <c r="A1814" s="78"/>
      <c r="B1814" s="199"/>
      <c r="C1814" s="233" t="s">
        <v>3303</v>
      </c>
      <c r="D1814" s="234" t="s">
        <v>3833</v>
      </c>
      <c r="E1814" s="302">
        <v>3</v>
      </c>
      <c r="F1814" s="302">
        <v>3</v>
      </c>
      <c r="G1814" s="242"/>
      <c r="H1814" s="242"/>
      <c r="I1814" s="239">
        <f t="shared" si="172"/>
        <v>3</v>
      </c>
      <c r="J1814" s="239">
        <f t="shared" si="173"/>
        <v>3</v>
      </c>
    </row>
    <row r="1815" spans="1:10">
      <c r="A1815" s="78"/>
      <c r="B1815" s="199"/>
      <c r="C1815" s="233" t="s">
        <v>2869</v>
      </c>
      <c r="D1815" s="234" t="s">
        <v>2870</v>
      </c>
      <c r="E1815" s="302">
        <v>1</v>
      </c>
      <c r="F1815" s="302">
        <v>5</v>
      </c>
      <c r="G1815" s="242">
        <v>5</v>
      </c>
      <c r="H1815" s="242">
        <v>5</v>
      </c>
      <c r="I1815" s="239">
        <f t="shared" si="172"/>
        <v>6</v>
      </c>
      <c r="J1815" s="239">
        <f t="shared" si="173"/>
        <v>10</v>
      </c>
    </row>
    <row r="1816" spans="1:10">
      <c r="A1816" s="78"/>
      <c r="B1816" s="199"/>
      <c r="C1816" s="233" t="s">
        <v>2556</v>
      </c>
      <c r="D1816" s="234" t="s">
        <v>3834</v>
      </c>
      <c r="E1816" s="302"/>
      <c r="F1816" s="302"/>
      <c r="G1816" s="242"/>
      <c r="H1816" s="242"/>
      <c r="I1816" s="239">
        <f t="shared" si="172"/>
        <v>0</v>
      </c>
      <c r="J1816" s="239">
        <f t="shared" si="173"/>
        <v>0</v>
      </c>
    </row>
    <row r="1817" spans="1:10" ht="25.5">
      <c r="A1817" s="78"/>
      <c r="B1817" s="199"/>
      <c r="C1817" s="233" t="s">
        <v>3835</v>
      </c>
      <c r="D1817" s="234" t="s">
        <v>3836</v>
      </c>
      <c r="E1817" s="302">
        <v>1</v>
      </c>
      <c r="F1817" s="302">
        <v>1</v>
      </c>
      <c r="G1817" s="242">
        <v>1</v>
      </c>
      <c r="H1817" s="242">
        <v>1</v>
      </c>
      <c r="I1817" s="239">
        <f t="shared" si="172"/>
        <v>2</v>
      </c>
      <c r="J1817" s="239">
        <f t="shared" si="173"/>
        <v>2</v>
      </c>
    </row>
    <row r="1818" spans="1:10">
      <c r="A1818" s="78"/>
      <c r="B1818" s="199"/>
      <c r="C1818" s="233" t="s">
        <v>3837</v>
      </c>
      <c r="D1818" s="234" t="s">
        <v>3838</v>
      </c>
      <c r="E1818" s="302"/>
      <c r="F1818" s="302"/>
      <c r="G1818" s="242">
        <v>2</v>
      </c>
      <c r="H1818" s="242">
        <v>2</v>
      </c>
      <c r="I1818" s="239">
        <f t="shared" si="172"/>
        <v>2</v>
      </c>
      <c r="J1818" s="239">
        <f t="shared" si="173"/>
        <v>2</v>
      </c>
    </row>
    <row r="1819" spans="1:10" ht="38.25">
      <c r="A1819" s="78"/>
      <c r="B1819" s="199"/>
      <c r="C1819" s="233" t="s">
        <v>2174</v>
      </c>
      <c r="D1819" s="234" t="s">
        <v>3839</v>
      </c>
      <c r="E1819" s="302"/>
      <c r="F1819" s="302"/>
      <c r="G1819" s="242"/>
      <c r="H1819" s="242"/>
      <c r="I1819" s="239">
        <f t="shared" si="172"/>
        <v>0</v>
      </c>
      <c r="J1819" s="239">
        <f t="shared" si="173"/>
        <v>0</v>
      </c>
    </row>
    <row r="1820" spans="1:10">
      <c r="A1820" s="78"/>
      <c r="B1820" s="199"/>
      <c r="C1820" s="233" t="s">
        <v>3840</v>
      </c>
      <c r="D1820" s="234" t="s">
        <v>3841</v>
      </c>
      <c r="E1820" s="302"/>
      <c r="F1820" s="302"/>
      <c r="G1820" s="242"/>
      <c r="H1820" s="242"/>
      <c r="I1820" s="239">
        <f t="shared" si="172"/>
        <v>0</v>
      </c>
      <c r="J1820" s="239">
        <f t="shared" si="173"/>
        <v>0</v>
      </c>
    </row>
    <row r="1821" spans="1:10">
      <c r="A1821" s="78"/>
      <c r="B1821" s="199"/>
      <c r="C1821" s="233" t="s">
        <v>3728</v>
      </c>
      <c r="D1821" s="234" t="s">
        <v>3842</v>
      </c>
      <c r="E1821" s="302"/>
      <c r="F1821" s="302"/>
      <c r="G1821" s="242"/>
      <c r="H1821" s="242"/>
      <c r="I1821" s="239">
        <f t="shared" si="172"/>
        <v>0</v>
      </c>
      <c r="J1821" s="239">
        <f t="shared" si="173"/>
        <v>0</v>
      </c>
    </row>
    <row r="1822" spans="1:10" ht="25.5">
      <c r="A1822" s="78"/>
      <c r="B1822" s="199"/>
      <c r="C1822" s="233" t="s">
        <v>3843</v>
      </c>
      <c r="D1822" s="234" t="s">
        <v>3844</v>
      </c>
      <c r="E1822" s="302">
        <v>22</v>
      </c>
      <c r="F1822" s="302">
        <v>22</v>
      </c>
      <c r="G1822" s="242"/>
      <c r="H1822" s="242"/>
      <c r="I1822" s="239">
        <f t="shared" si="172"/>
        <v>22</v>
      </c>
      <c r="J1822" s="239">
        <f t="shared" si="173"/>
        <v>22</v>
      </c>
    </row>
    <row r="1823" spans="1:10" ht="25.5">
      <c r="A1823" s="78"/>
      <c r="B1823" s="199"/>
      <c r="C1823" s="233" t="s">
        <v>3670</v>
      </c>
      <c r="D1823" s="234" t="s">
        <v>3845</v>
      </c>
      <c r="E1823" s="302">
        <v>3</v>
      </c>
      <c r="F1823" s="302">
        <v>3</v>
      </c>
      <c r="G1823" s="242"/>
      <c r="H1823" s="242"/>
      <c r="I1823" s="239">
        <f t="shared" si="172"/>
        <v>3</v>
      </c>
      <c r="J1823" s="239">
        <f t="shared" si="173"/>
        <v>3</v>
      </c>
    </row>
    <row r="1824" spans="1:10" ht="25.5">
      <c r="A1824" s="78"/>
      <c r="B1824" s="199"/>
      <c r="C1824" s="233" t="s">
        <v>3641</v>
      </c>
      <c r="D1824" s="234" t="s">
        <v>3846</v>
      </c>
      <c r="E1824" s="302"/>
      <c r="F1824" s="302"/>
      <c r="G1824" s="242"/>
      <c r="H1824" s="242"/>
      <c r="I1824" s="239">
        <f t="shared" si="172"/>
        <v>0</v>
      </c>
      <c r="J1824" s="239">
        <f t="shared" si="173"/>
        <v>0</v>
      </c>
    </row>
    <row r="1825" spans="1:10">
      <c r="A1825" s="78"/>
      <c r="B1825" s="199"/>
      <c r="C1825" s="233" t="s">
        <v>3847</v>
      </c>
      <c r="D1825" s="234" t="s">
        <v>3848</v>
      </c>
      <c r="E1825" s="302"/>
      <c r="F1825" s="302"/>
      <c r="G1825" s="242"/>
      <c r="H1825" s="242"/>
      <c r="I1825" s="239">
        <f t="shared" si="172"/>
        <v>0</v>
      </c>
      <c r="J1825" s="239">
        <f t="shared" si="173"/>
        <v>0</v>
      </c>
    </row>
    <row r="1826" spans="1:10" ht="25.5">
      <c r="A1826" s="78"/>
      <c r="B1826" s="199"/>
      <c r="C1826" s="233" t="s">
        <v>3849</v>
      </c>
      <c r="D1826" s="234" t="s">
        <v>3850</v>
      </c>
      <c r="E1826" s="302"/>
      <c r="F1826" s="302"/>
      <c r="G1826" s="242"/>
      <c r="H1826" s="242"/>
      <c r="I1826" s="239">
        <f t="shared" si="172"/>
        <v>0</v>
      </c>
      <c r="J1826" s="239">
        <f t="shared" si="173"/>
        <v>0</v>
      </c>
    </row>
    <row r="1827" spans="1:10">
      <c r="A1827" s="78"/>
      <c r="B1827" s="199"/>
      <c r="C1827" s="233" t="s">
        <v>1815</v>
      </c>
      <c r="D1827" s="234" t="s">
        <v>1816</v>
      </c>
      <c r="E1827" s="302"/>
      <c r="F1827" s="302"/>
      <c r="G1827" s="242"/>
      <c r="H1827" s="242"/>
      <c r="I1827" s="239">
        <f t="shared" si="172"/>
        <v>0</v>
      </c>
      <c r="J1827" s="239">
        <f t="shared" si="173"/>
        <v>0</v>
      </c>
    </row>
    <row r="1828" spans="1:10" ht="25.5">
      <c r="A1828" s="78"/>
      <c r="B1828" s="199"/>
      <c r="C1828" s="233" t="s">
        <v>3851</v>
      </c>
      <c r="D1828" s="234" t="s">
        <v>3852</v>
      </c>
      <c r="E1828" s="302">
        <v>1</v>
      </c>
      <c r="F1828" s="302">
        <v>1</v>
      </c>
      <c r="G1828" s="242"/>
      <c r="H1828" s="242"/>
      <c r="I1828" s="239">
        <f t="shared" si="172"/>
        <v>1</v>
      </c>
      <c r="J1828" s="239">
        <f t="shared" si="173"/>
        <v>1</v>
      </c>
    </row>
    <row r="1829" spans="1:10">
      <c r="A1829" s="78"/>
      <c r="B1829" s="199"/>
      <c r="C1829" s="233" t="s">
        <v>3853</v>
      </c>
      <c r="D1829" s="234" t="s">
        <v>3854</v>
      </c>
      <c r="E1829" s="302"/>
      <c r="F1829" s="302"/>
      <c r="G1829" s="242"/>
      <c r="H1829" s="242"/>
      <c r="I1829" s="239">
        <f t="shared" si="172"/>
        <v>0</v>
      </c>
      <c r="J1829" s="239">
        <f t="shared" si="173"/>
        <v>0</v>
      </c>
    </row>
    <row r="1830" spans="1:10" ht="25.5">
      <c r="A1830" s="78"/>
      <c r="B1830" s="199"/>
      <c r="C1830" s="233" t="s">
        <v>3140</v>
      </c>
      <c r="D1830" s="234" t="s">
        <v>3855</v>
      </c>
      <c r="E1830" s="302">
        <v>6</v>
      </c>
      <c r="F1830" s="302">
        <v>6</v>
      </c>
      <c r="G1830" s="242"/>
      <c r="H1830" s="242"/>
      <c r="I1830" s="239">
        <f t="shared" si="172"/>
        <v>6</v>
      </c>
      <c r="J1830" s="239">
        <f t="shared" si="173"/>
        <v>6</v>
      </c>
    </row>
    <row r="1831" spans="1:10">
      <c r="A1831" s="78"/>
      <c r="B1831" s="199"/>
      <c r="C1831" s="233" t="s">
        <v>2184</v>
      </c>
      <c r="D1831" s="234" t="s">
        <v>2185</v>
      </c>
      <c r="E1831" s="302"/>
      <c r="F1831" s="302"/>
      <c r="G1831" s="242"/>
      <c r="H1831" s="242"/>
      <c r="I1831" s="239">
        <f t="shared" si="172"/>
        <v>0</v>
      </c>
      <c r="J1831" s="239">
        <f t="shared" si="173"/>
        <v>0</v>
      </c>
    </row>
    <row r="1832" spans="1:10" ht="25.5">
      <c r="A1832" s="78"/>
      <c r="B1832" s="199"/>
      <c r="C1832" s="233" t="s">
        <v>2071</v>
      </c>
      <c r="D1832" s="234" t="s">
        <v>3856</v>
      </c>
      <c r="E1832" s="302">
        <v>1</v>
      </c>
      <c r="F1832" s="302">
        <v>1</v>
      </c>
      <c r="G1832" s="242"/>
      <c r="H1832" s="242"/>
      <c r="I1832" s="239">
        <f t="shared" ref="I1832:I1861" si="174">E1832+G1832</f>
        <v>1</v>
      </c>
      <c r="J1832" s="239">
        <f t="shared" ref="J1832:J1861" si="175">F1832+H1832</f>
        <v>1</v>
      </c>
    </row>
    <row r="1833" spans="1:10">
      <c r="A1833" s="78"/>
      <c r="B1833" s="199"/>
      <c r="C1833" s="233" t="s">
        <v>3857</v>
      </c>
      <c r="D1833" s="234" t="s">
        <v>3858</v>
      </c>
      <c r="E1833" s="302"/>
      <c r="F1833" s="302"/>
      <c r="G1833" s="242"/>
      <c r="H1833" s="242"/>
      <c r="I1833" s="239">
        <f t="shared" si="174"/>
        <v>0</v>
      </c>
      <c r="J1833" s="239">
        <f t="shared" si="175"/>
        <v>0</v>
      </c>
    </row>
    <row r="1834" spans="1:10" ht="25.5">
      <c r="A1834" s="78"/>
      <c r="B1834" s="199"/>
      <c r="C1834" s="233" t="s">
        <v>2240</v>
      </c>
      <c r="D1834" s="234" t="s">
        <v>3859</v>
      </c>
      <c r="E1834" s="302"/>
      <c r="F1834" s="302"/>
      <c r="G1834" s="242"/>
      <c r="H1834" s="242"/>
      <c r="I1834" s="239">
        <f t="shared" si="174"/>
        <v>0</v>
      </c>
      <c r="J1834" s="239">
        <f t="shared" si="175"/>
        <v>0</v>
      </c>
    </row>
    <row r="1835" spans="1:10" ht="25.5">
      <c r="A1835" s="78"/>
      <c r="B1835" s="199"/>
      <c r="C1835" s="233" t="s">
        <v>2073</v>
      </c>
      <c r="D1835" s="234" t="s">
        <v>3860</v>
      </c>
      <c r="E1835" s="302"/>
      <c r="F1835" s="302"/>
      <c r="G1835" s="242"/>
      <c r="H1835" s="242"/>
      <c r="I1835" s="239">
        <f t="shared" si="174"/>
        <v>0</v>
      </c>
      <c r="J1835" s="239">
        <f t="shared" si="175"/>
        <v>0</v>
      </c>
    </row>
    <row r="1836" spans="1:10" ht="38.25">
      <c r="A1836" s="78"/>
      <c r="B1836" s="199"/>
      <c r="C1836" s="233" t="s">
        <v>3861</v>
      </c>
      <c r="D1836" s="234" t="s">
        <v>3862</v>
      </c>
      <c r="E1836" s="302"/>
      <c r="F1836" s="302"/>
      <c r="G1836" s="242"/>
      <c r="H1836" s="242"/>
      <c r="I1836" s="239">
        <f t="shared" si="174"/>
        <v>0</v>
      </c>
      <c r="J1836" s="239">
        <f t="shared" si="175"/>
        <v>0</v>
      </c>
    </row>
    <row r="1837" spans="1:10" ht="25.5">
      <c r="A1837" s="78"/>
      <c r="B1837" s="199"/>
      <c r="C1837" s="233" t="s">
        <v>3863</v>
      </c>
      <c r="D1837" s="234" t="s">
        <v>3864</v>
      </c>
      <c r="E1837" s="302"/>
      <c r="F1837" s="302"/>
      <c r="G1837" s="242"/>
      <c r="H1837" s="242"/>
      <c r="I1837" s="239">
        <f t="shared" si="174"/>
        <v>0</v>
      </c>
      <c r="J1837" s="239">
        <f t="shared" si="175"/>
        <v>0</v>
      </c>
    </row>
    <row r="1838" spans="1:10" ht="25.5">
      <c r="A1838" s="78"/>
      <c r="B1838" s="199"/>
      <c r="C1838" s="233" t="s">
        <v>3865</v>
      </c>
      <c r="D1838" s="234" t="s">
        <v>3866</v>
      </c>
      <c r="E1838" s="302"/>
      <c r="F1838" s="302"/>
      <c r="G1838" s="242">
        <v>1</v>
      </c>
      <c r="H1838" s="242">
        <v>1</v>
      </c>
      <c r="I1838" s="239">
        <f t="shared" si="174"/>
        <v>1</v>
      </c>
      <c r="J1838" s="239">
        <f t="shared" si="175"/>
        <v>1</v>
      </c>
    </row>
    <row r="1839" spans="1:10">
      <c r="A1839" s="78"/>
      <c r="B1839" s="199"/>
      <c r="C1839" s="233" t="s">
        <v>3867</v>
      </c>
      <c r="D1839" s="234" t="s">
        <v>3868</v>
      </c>
      <c r="E1839" s="302">
        <v>1</v>
      </c>
      <c r="F1839" s="302">
        <v>1</v>
      </c>
      <c r="G1839" s="242"/>
      <c r="H1839" s="242"/>
      <c r="I1839" s="239">
        <f t="shared" si="174"/>
        <v>1</v>
      </c>
      <c r="J1839" s="239">
        <f t="shared" si="175"/>
        <v>1</v>
      </c>
    </row>
    <row r="1840" spans="1:10" ht="25.5">
      <c r="A1840" s="78"/>
      <c r="B1840" s="199"/>
      <c r="C1840" s="233" t="s">
        <v>3263</v>
      </c>
      <c r="D1840" s="234" t="s">
        <v>3264</v>
      </c>
      <c r="E1840" s="302"/>
      <c r="F1840" s="302"/>
      <c r="G1840" s="242"/>
      <c r="H1840" s="242"/>
      <c r="I1840" s="239">
        <f t="shared" si="174"/>
        <v>0</v>
      </c>
      <c r="J1840" s="239">
        <f t="shared" si="175"/>
        <v>0</v>
      </c>
    </row>
    <row r="1841" spans="1:10">
      <c r="A1841" s="78"/>
      <c r="B1841" s="199"/>
      <c r="C1841" s="233" t="s">
        <v>3869</v>
      </c>
      <c r="D1841" s="234" t="s">
        <v>3870</v>
      </c>
      <c r="E1841" s="302"/>
      <c r="F1841" s="302"/>
      <c r="G1841" s="242"/>
      <c r="H1841" s="242"/>
      <c r="I1841" s="239">
        <f t="shared" si="174"/>
        <v>0</v>
      </c>
      <c r="J1841" s="239">
        <f t="shared" si="175"/>
        <v>0</v>
      </c>
    </row>
    <row r="1842" spans="1:10" ht="25.5">
      <c r="A1842" s="78"/>
      <c r="B1842" s="199"/>
      <c r="C1842" s="233" t="s">
        <v>3871</v>
      </c>
      <c r="D1842" s="234" t="s">
        <v>3872</v>
      </c>
      <c r="E1842" s="302"/>
      <c r="F1842" s="302"/>
      <c r="G1842" s="242"/>
      <c r="H1842" s="242"/>
      <c r="I1842" s="239">
        <f t="shared" si="174"/>
        <v>0</v>
      </c>
      <c r="J1842" s="239">
        <f t="shared" si="175"/>
        <v>0</v>
      </c>
    </row>
    <row r="1843" spans="1:10">
      <c r="A1843" s="78"/>
      <c r="B1843" s="199"/>
      <c r="C1843" s="233" t="s">
        <v>3873</v>
      </c>
      <c r="D1843" s="234" t="s">
        <v>3874</v>
      </c>
      <c r="E1843" s="302">
        <v>1</v>
      </c>
      <c r="F1843" s="302">
        <v>1</v>
      </c>
      <c r="G1843" s="242"/>
      <c r="H1843" s="242"/>
      <c r="I1843" s="239">
        <f t="shared" si="174"/>
        <v>1</v>
      </c>
      <c r="J1843" s="239">
        <f t="shared" si="175"/>
        <v>1</v>
      </c>
    </row>
    <row r="1844" spans="1:10" ht="25.5">
      <c r="A1844" s="78"/>
      <c r="B1844" s="199"/>
      <c r="C1844" s="233" t="s">
        <v>3875</v>
      </c>
      <c r="D1844" s="234" t="s">
        <v>3876</v>
      </c>
      <c r="E1844" s="302"/>
      <c r="F1844" s="302"/>
      <c r="G1844" s="242"/>
      <c r="H1844" s="242"/>
      <c r="I1844" s="239">
        <f t="shared" si="174"/>
        <v>0</v>
      </c>
      <c r="J1844" s="239">
        <f t="shared" si="175"/>
        <v>0</v>
      </c>
    </row>
    <row r="1845" spans="1:10">
      <c r="A1845" s="78"/>
      <c r="B1845" s="199"/>
      <c r="C1845" s="233" t="s">
        <v>3877</v>
      </c>
      <c r="D1845" s="234" t="s">
        <v>3878</v>
      </c>
      <c r="E1845" s="302">
        <v>1</v>
      </c>
      <c r="F1845" s="302">
        <v>1</v>
      </c>
      <c r="G1845" s="242"/>
      <c r="H1845" s="242"/>
      <c r="I1845" s="239">
        <f t="shared" si="174"/>
        <v>1</v>
      </c>
      <c r="J1845" s="239">
        <f t="shared" si="175"/>
        <v>1</v>
      </c>
    </row>
    <row r="1846" spans="1:10">
      <c r="A1846" s="78"/>
      <c r="B1846" s="199"/>
      <c r="C1846" s="233" t="s">
        <v>3879</v>
      </c>
      <c r="D1846" s="234" t="s">
        <v>3880</v>
      </c>
      <c r="E1846" s="302">
        <v>1</v>
      </c>
      <c r="F1846" s="302">
        <v>1</v>
      </c>
      <c r="G1846" s="242"/>
      <c r="H1846" s="242"/>
      <c r="I1846" s="239">
        <f t="shared" si="174"/>
        <v>1</v>
      </c>
      <c r="J1846" s="239">
        <f t="shared" si="175"/>
        <v>1</v>
      </c>
    </row>
    <row r="1847" spans="1:10" ht="25.5">
      <c r="A1847" s="78"/>
      <c r="B1847" s="199"/>
      <c r="C1847" s="233" t="s">
        <v>3881</v>
      </c>
      <c r="D1847" s="234" t="s">
        <v>3882</v>
      </c>
      <c r="E1847" s="302"/>
      <c r="F1847" s="302"/>
      <c r="G1847" s="242">
        <v>2</v>
      </c>
      <c r="H1847" s="242">
        <v>0</v>
      </c>
      <c r="I1847" s="239">
        <f t="shared" si="174"/>
        <v>2</v>
      </c>
      <c r="J1847" s="239">
        <f t="shared" si="175"/>
        <v>0</v>
      </c>
    </row>
    <row r="1848" spans="1:10" ht="25.5">
      <c r="A1848" s="78"/>
      <c r="B1848" s="199"/>
      <c r="C1848" s="233" t="s">
        <v>1822</v>
      </c>
      <c r="D1848" s="234" t="s">
        <v>2399</v>
      </c>
      <c r="E1848" s="302"/>
      <c r="F1848" s="302"/>
      <c r="G1848" s="242">
        <v>24</v>
      </c>
      <c r="H1848" s="242">
        <v>24</v>
      </c>
      <c r="I1848" s="239">
        <f t="shared" si="174"/>
        <v>24</v>
      </c>
      <c r="J1848" s="239">
        <f t="shared" si="175"/>
        <v>24</v>
      </c>
    </row>
    <row r="1849" spans="1:10" ht="25.5">
      <c r="A1849" s="78"/>
      <c r="B1849" s="199"/>
      <c r="C1849" s="233" t="s">
        <v>2481</v>
      </c>
      <c r="D1849" s="234" t="s">
        <v>3883</v>
      </c>
      <c r="E1849" s="302"/>
      <c r="F1849" s="302"/>
      <c r="G1849" s="242">
        <v>1</v>
      </c>
      <c r="H1849" s="242">
        <v>1</v>
      </c>
      <c r="I1849" s="239">
        <f t="shared" si="174"/>
        <v>1</v>
      </c>
      <c r="J1849" s="239">
        <f t="shared" si="175"/>
        <v>1</v>
      </c>
    </row>
    <row r="1850" spans="1:10" ht="25.5">
      <c r="A1850" s="78"/>
      <c r="B1850" s="199"/>
      <c r="C1850" s="233" t="s">
        <v>2152</v>
      </c>
      <c r="D1850" s="234" t="s">
        <v>3884</v>
      </c>
      <c r="E1850" s="302"/>
      <c r="F1850" s="302"/>
      <c r="G1850" s="242">
        <v>1</v>
      </c>
      <c r="H1850" s="242">
        <v>1</v>
      </c>
      <c r="I1850" s="239">
        <f t="shared" si="174"/>
        <v>1</v>
      </c>
      <c r="J1850" s="239">
        <f t="shared" si="175"/>
        <v>1</v>
      </c>
    </row>
    <row r="1851" spans="1:10" ht="25.5">
      <c r="A1851" s="78"/>
      <c r="B1851" s="199"/>
      <c r="C1851" s="233" t="s">
        <v>1824</v>
      </c>
      <c r="D1851" s="234" t="s">
        <v>1825</v>
      </c>
      <c r="E1851" s="302"/>
      <c r="F1851" s="302"/>
      <c r="G1851" s="242">
        <v>25</v>
      </c>
      <c r="H1851" s="242">
        <v>25</v>
      </c>
      <c r="I1851" s="239">
        <f t="shared" si="174"/>
        <v>25</v>
      </c>
      <c r="J1851" s="239">
        <f t="shared" si="175"/>
        <v>25</v>
      </c>
    </row>
    <row r="1852" spans="1:10" ht="25.5">
      <c r="A1852" s="78"/>
      <c r="B1852" s="199"/>
      <c r="C1852" s="233" t="s">
        <v>2483</v>
      </c>
      <c r="D1852" s="234" t="s">
        <v>3885</v>
      </c>
      <c r="E1852" s="302"/>
      <c r="F1852" s="302"/>
      <c r="G1852" s="242">
        <v>1</v>
      </c>
      <c r="H1852" s="242">
        <v>0</v>
      </c>
      <c r="I1852" s="239">
        <f t="shared" si="174"/>
        <v>1</v>
      </c>
      <c r="J1852" s="239">
        <f t="shared" si="175"/>
        <v>0</v>
      </c>
    </row>
    <row r="1853" spans="1:10">
      <c r="A1853" s="78"/>
      <c r="B1853" s="199"/>
      <c r="C1853" s="233" t="s">
        <v>2502</v>
      </c>
      <c r="D1853" s="234" t="s">
        <v>3886</v>
      </c>
      <c r="E1853" s="302"/>
      <c r="F1853" s="302"/>
      <c r="G1853" s="242">
        <v>1</v>
      </c>
      <c r="H1853" s="242">
        <v>0</v>
      </c>
      <c r="I1853" s="239">
        <f t="shared" si="174"/>
        <v>1</v>
      </c>
      <c r="J1853" s="239">
        <f t="shared" si="175"/>
        <v>0</v>
      </c>
    </row>
    <row r="1854" spans="1:10">
      <c r="A1854" s="78"/>
      <c r="B1854" s="199"/>
      <c r="C1854" s="233" t="s">
        <v>2960</v>
      </c>
      <c r="D1854" s="234" t="s">
        <v>2961</v>
      </c>
      <c r="E1854" s="302">
        <v>1</v>
      </c>
      <c r="F1854" s="302">
        <v>1</v>
      </c>
      <c r="G1854" s="242"/>
      <c r="H1854" s="242"/>
      <c r="I1854" s="239">
        <f t="shared" si="174"/>
        <v>1</v>
      </c>
      <c r="J1854" s="239">
        <f t="shared" si="175"/>
        <v>1</v>
      </c>
    </row>
    <row r="1855" spans="1:10" ht="25.5">
      <c r="A1855" s="78"/>
      <c r="B1855" s="199"/>
      <c r="C1855" s="233" t="s">
        <v>3611</v>
      </c>
      <c r="D1855" s="234" t="s">
        <v>3612</v>
      </c>
      <c r="E1855" s="302">
        <v>3</v>
      </c>
      <c r="F1855" s="302">
        <v>3</v>
      </c>
      <c r="G1855" s="242"/>
      <c r="H1855" s="242"/>
      <c r="I1855" s="239">
        <f t="shared" si="174"/>
        <v>3</v>
      </c>
      <c r="J1855" s="239">
        <f t="shared" si="175"/>
        <v>3</v>
      </c>
    </row>
    <row r="1856" spans="1:10" ht="25.5">
      <c r="A1856" s="78"/>
      <c r="B1856" s="199"/>
      <c r="C1856" s="233" t="s">
        <v>2234</v>
      </c>
      <c r="D1856" s="234" t="s">
        <v>3887</v>
      </c>
      <c r="E1856" s="302">
        <v>1</v>
      </c>
      <c r="F1856" s="302">
        <v>1</v>
      </c>
      <c r="G1856" s="242"/>
      <c r="H1856" s="242"/>
      <c r="I1856" s="239">
        <f t="shared" si="174"/>
        <v>1</v>
      </c>
      <c r="J1856" s="239">
        <f t="shared" si="175"/>
        <v>1</v>
      </c>
    </row>
    <row r="1857" spans="1:10" ht="25.5">
      <c r="A1857" s="78"/>
      <c r="B1857" s="199"/>
      <c r="C1857" s="233" t="s">
        <v>3888</v>
      </c>
      <c r="D1857" s="234" t="s">
        <v>3889</v>
      </c>
      <c r="E1857" s="302"/>
      <c r="F1857" s="302"/>
      <c r="G1857" s="242">
        <v>1</v>
      </c>
      <c r="H1857" s="242">
        <v>1</v>
      </c>
      <c r="I1857" s="239">
        <f t="shared" si="174"/>
        <v>1</v>
      </c>
      <c r="J1857" s="239">
        <f t="shared" si="175"/>
        <v>1</v>
      </c>
    </row>
    <row r="1858" spans="1:10" ht="25.5">
      <c r="A1858" s="78"/>
      <c r="B1858" s="199"/>
      <c r="C1858" s="233" t="s">
        <v>3285</v>
      </c>
      <c r="D1858" s="234" t="s">
        <v>3890</v>
      </c>
      <c r="E1858" s="302">
        <v>1</v>
      </c>
      <c r="F1858" s="302">
        <v>3</v>
      </c>
      <c r="G1858" s="242"/>
      <c r="H1858" s="242"/>
      <c r="I1858" s="239">
        <f t="shared" si="174"/>
        <v>1</v>
      </c>
      <c r="J1858" s="239">
        <f t="shared" si="175"/>
        <v>3</v>
      </c>
    </row>
    <row r="1859" spans="1:10" ht="25.5">
      <c r="A1859" s="78"/>
      <c r="B1859" s="199"/>
      <c r="C1859" s="233" t="s">
        <v>3891</v>
      </c>
      <c r="D1859" s="234" t="s">
        <v>3892</v>
      </c>
      <c r="E1859" s="302">
        <v>2</v>
      </c>
      <c r="F1859" s="302">
        <v>2</v>
      </c>
      <c r="G1859" s="242"/>
      <c r="H1859" s="242"/>
      <c r="I1859" s="239">
        <f t="shared" si="174"/>
        <v>2</v>
      </c>
      <c r="J1859" s="239">
        <f t="shared" si="175"/>
        <v>2</v>
      </c>
    </row>
    <row r="1860" spans="1:10">
      <c r="A1860" s="78"/>
      <c r="B1860" s="199"/>
      <c r="C1860" s="233" t="s">
        <v>3893</v>
      </c>
      <c r="D1860" s="234" t="s">
        <v>3894</v>
      </c>
      <c r="E1860" s="302">
        <v>1</v>
      </c>
      <c r="F1860" s="302">
        <v>1</v>
      </c>
      <c r="G1860" s="242"/>
      <c r="H1860" s="242"/>
      <c r="I1860" s="239">
        <f t="shared" si="174"/>
        <v>1</v>
      </c>
      <c r="J1860" s="239">
        <f t="shared" si="175"/>
        <v>1</v>
      </c>
    </row>
    <row r="1861" spans="1:10">
      <c r="A1861" s="78"/>
      <c r="B1861" s="199"/>
      <c r="C1861" s="233" t="s">
        <v>3895</v>
      </c>
      <c r="D1861" s="234" t="s">
        <v>3896</v>
      </c>
      <c r="E1861" s="302">
        <v>1</v>
      </c>
      <c r="F1861" s="302">
        <v>1</v>
      </c>
      <c r="G1861" s="242"/>
      <c r="H1861" s="242"/>
      <c r="I1861" s="239">
        <f t="shared" si="174"/>
        <v>1</v>
      </c>
      <c r="J1861" s="239">
        <f t="shared" si="175"/>
        <v>1</v>
      </c>
    </row>
    <row r="1862" spans="1:10">
      <c r="C1862" s="85"/>
      <c r="D1862" s="84"/>
      <c r="E1862" s="83"/>
      <c r="F1862" s="83"/>
      <c r="G1862" s="84"/>
      <c r="H1862" s="84"/>
      <c r="I1862" s="160">
        <f t="shared" ref="I1862:J1863" si="176">SUM(E1862,G1862)</f>
        <v>0</v>
      </c>
      <c r="J1862" s="160">
        <f t="shared" si="176"/>
        <v>0</v>
      </c>
    </row>
    <row r="1863" spans="1:10">
      <c r="C1863" s="85"/>
      <c r="D1863" s="84"/>
      <c r="E1863" s="83"/>
      <c r="F1863" s="83"/>
      <c r="G1863" s="84"/>
      <c r="H1863" s="84"/>
      <c r="I1863" s="160">
        <f t="shared" si="176"/>
        <v>0</v>
      </c>
      <c r="J1863" s="160">
        <f t="shared" si="176"/>
        <v>0</v>
      </c>
    </row>
    <row r="1865" spans="1:10" ht="15" thickBot="1">
      <c r="A1865" s="79" t="s">
        <v>5726</v>
      </c>
      <c r="B1865" s="229" t="s">
        <v>1710</v>
      </c>
      <c r="C1865" s="230"/>
      <c r="D1865" s="229"/>
      <c r="E1865" s="229"/>
      <c r="F1865" s="229"/>
      <c r="G1865" s="229"/>
      <c r="H1865" s="229"/>
      <c r="I1865" s="229"/>
      <c r="J1865" s="229"/>
    </row>
    <row r="1866" spans="1:10" ht="20.25" customHeight="1" thickBot="1">
      <c r="A1866" s="78"/>
      <c r="B1866" s="194" t="s">
        <v>200</v>
      </c>
      <c r="C1866" s="196"/>
      <c r="D1866" s="78"/>
      <c r="E1866" s="1249">
        <f t="shared" ref="E1866:J1866" si="177">SUM(E1867:E1870)</f>
        <v>7130</v>
      </c>
      <c r="F1866" s="1249">
        <f t="shared" si="177"/>
        <v>7130</v>
      </c>
      <c r="G1866" s="1249">
        <f t="shared" si="177"/>
        <v>0</v>
      </c>
      <c r="H1866" s="1249">
        <f t="shared" si="177"/>
        <v>0</v>
      </c>
      <c r="I1866" s="1249">
        <f t="shared" si="177"/>
        <v>7130</v>
      </c>
      <c r="J1866" s="1250">
        <f t="shared" si="177"/>
        <v>7130</v>
      </c>
    </row>
    <row r="1867" spans="1:10" ht="13.5" thickTop="1">
      <c r="C1867" s="253" t="s">
        <v>1790</v>
      </c>
      <c r="D1867" s="255" t="s">
        <v>1791</v>
      </c>
      <c r="E1867" s="1248">
        <v>4903</v>
      </c>
      <c r="F1867" s="1248">
        <v>4903</v>
      </c>
      <c r="G1867" s="1238"/>
      <c r="H1867" s="1238"/>
      <c r="I1867" s="480">
        <f t="shared" ref="I1867:J1870" si="178">E1867+G1867</f>
        <v>4903</v>
      </c>
      <c r="J1867" s="480">
        <f t="shared" si="178"/>
        <v>4903</v>
      </c>
    </row>
    <row r="1868" spans="1:10" ht="13.5" thickBot="1">
      <c r="C1868" s="253" t="s">
        <v>1792</v>
      </c>
      <c r="D1868" s="234" t="s">
        <v>1793</v>
      </c>
      <c r="E1868" s="333">
        <v>1650</v>
      </c>
      <c r="F1868" s="333">
        <v>1650</v>
      </c>
      <c r="G1868" s="278"/>
      <c r="H1868" s="278"/>
      <c r="I1868" s="309">
        <f t="shared" si="178"/>
        <v>1650</v>
      </c>
      <c r="J1868" s="309">
        <f t="shared" si="178"/>
        <v>1650</v>
      </c>
    </row>
    <row r="1869" spans="1:10" ht="27" thickTop="1" thickBot="1">
      <c r="C1869" s="253" t="s">
        <v>1830</v>
      </c>
      <c r="D1869" s="255" t="s">
        <v>3897</v>
      </c>
      <c r="E1869" s="286">
        <v>466</v>
      </c>
      <c r="F1869" s="286">
        <v>466</v>
      </c>
      <c r="G1869" s="286"/>
      <c r="H1869" s="286"/>
      <c r="I1869" s="309">
        <f t="shared" si="178"/>
        <v>466</v>
      </c>
      <c r="J1869" s="309">
        <f t="shared" si="178"/>
        <v>466</v>
      </c>
    </row>
    <row r="1870" spans="1:10" ht="26.25" thickTop="1">
      <c r="C1870" s="253" t="s">
        <v>1832</v>
      </c>
      <c r="D1870" s="255" t="s">
        <v>3898</v>
      </c>
      <c r="E1870" s="286">
        <v>111</v>
      </c>
      <c r="F1870" s="286">
        <v>111</v>
      </c>
      <c r="G1870" s="286"/>
      <c r="H1870" s="286"/>
      <c r="I1870" s="309">
        <f t="shared" si="178"/>
        <v>111</v>
      </c>
      <c r="J1870" s="309">
        <f t="shared" si="178"/>
        <v>111</v>
      </c>
    </row>
    <row r="1871" spans="1:10">
      <c r="C1871" s="188"/>
      <c r="D1871" s="81"/>
      <c r="E1871" s="160"/>
      <c r="F1871" s="160"/>
      <c r="G1871" s="160"/>
      <c r="H1871" s="160"/>
      <c r="I1871" s="160">
        <f t="shared" ref="I1871:J1873" si="179">SUM(E1871,G1871)</f>
        <v>0</v>
      </c>
      <c r="J1871" s="160">
        <f t="shared" si="179"/>
        <v>0</v>
      </c>
    </row>
    <row r="1872" spans="1:10">
      <c r="C1872" s="188"/>
      <c r="D1872" s="81"/>
      <c r="E1872" s="160"/>
      <c r="F1872" s="160"/>
      <c r="G1872" s="160"/>
      <c r="H1872" s="160"/>
      <c r="I1872" s="160">
        <f t="shared" si="179"/>
        <v>0</v>
      </c>
      <c r="J1872" s="160">
        <f t="shared" si="179"/>
        <v>0</v>
      </c>
    </row>
    <row r="1873" spans="1:10">
      <c r="A1873" s="159"/>
      <c r="B1873" s="159"/>
      <c r="C1873" s="188"/>
      <c r="D1873" s="81"/>
      <c r="E1873" s="160"/>
      <c r="F1873" s="160"/>
      <c r="G1873" s="160"/>
      <c r="H1873" s="160"/>
      <c r="I1873" s="160">
        <f t="shared" si="179"/>
        <v>0</v>
      </c>
      <c r="J1873" s="160">
        <f t="shared" si="179"/>
        <v>0</v>
      </c>
    </row>
    <row r="1875" spans="1:10" ht="15" thickBot="1">
      <c r="A1875" s="78"/>
      <c r="B1875" s="229" t="s">
        <v>1709</v>
      </c>
      <c r="C1875" s="230"/>
      <c r="D1875" s="229"/>
      <c r="E1875" s="229"/>
      <c r="F1875" s="229"/>
      <c r="G1875" s="229"/>
      <c r="H1875" s="229"/>
      <c r="I1875" s="229"/>
      <c r="J1875" s="229"/>
    </row>
    <row r="1876" spans="1:10" ht="28.5" customHeight="1" thickBot="1">
      <c r="A1876" s="78"/>
      <c r="B1876" s="194" t="s">
        <v>199</v>
      </c>
      <c r="C1876" s="195"/>
      <c r="D1876" s="78"/>
      <c r="E1876" s="1199">
        <f>SUM(E1877,E1878)</f>
        <v>6678</v>
      </c>
      <c r="F1876" s="1199">
        <f t="shared" ref="F1876:J1876" si="180">SUM(F1877,F1878)</f>
        <v>6678</v>
      </c>
      <c r="G1876" s="1199">
        <f t="shared" si="180"/>
        <v>33973</v>
      </c>
      <c r="H1876" s="1199">
        <f t="shared" si="180"/>
        <v>33973</v>
      </c>
      <c r="I1876" s="1199">
        <f t="shared" si="180"/>
        <v>40651</v>
      </c>
      <c r="J1876" s="1200">
        <f t="shared" si="180"/>
        <v>40651</v>
      </c>
    </row>
    <row r="1877" spans="1:10" ht="15" thickBot="1">
      <c r="A1877" s="78"/>
      <c r="B1877" s="194" t="s">
        <v>197</v>
      </c>
      <c r="C1877" s="195"/>
      <c r="D1877" s="78"/>
      <c r="E1877" s="1234">
        <v>0</v>
      </c>
      <c r="F1877" s="1234">
        <v>0</v>
      </c>
      <c r="G1877" s="1234">
        <v>0</v>
      </c>
      <c r="H1877" s="1234">
        <v>0</v>
      </c>
      <c r="I1877" s="1234">
        <v>0</v>
      </c>
      <c r="J1877" s="1231">
        <v>0</v>
      </c>
    </row>
    <row r="1878" spans="1:10" ht="30" customHeight="1" thickBot="1">
      <c r="A1878" s="78"/>
      <c r="B1878" s="199" t="s">
        <v>1708</v>
      </c>
      <c r="C1878" s="197"/>
      <c r="D1878" s="78"/>
      <c r="E1878" s="1198">
        <f t="shared" ref="E1878:J1878" si="181">SUM(E1879:E2024)</f>
        <v>6678</v>
      </c>
      <c r="F1878" s="1198">
        <f t="shared" si="181"/>
        <v>6678</v>
      </c>
      <c r="G1878" s="1198">
        <f t="shared" si="181"/>
        <v>33973</v>
      </c>
      <c r="H1878" s="1198">
        <f t="shared" si="181"/>
        <v>33973</v>
      </c>
      <c r="I1878" s="1198">
        <f>SUM(I1879:I2024)</f>
        <v>40651</v>
      </c>
      <c r="J1878" s="1197">
        <f t="shared" si="181"/>
        <v>40651</v>
      </c>
    </row>
    <row r="1879" spans="1:10" ht="25.5">
      <c r="A1879" s="78"/>
      <c r="B1879" s="199"/>
      <c r="C1879" s="253" t="s">
        <v>2601</v>
      </c>
      <c r="D1879" s="310" t="s">
        <v>3899</v>
      </c>
      <c r="E1879" s="252"/>
      <c r="F1879" s="252"/>
      <c r="G1879" s="300"/>
      <c r="H1879" s="300"/>
      <c r="I1879" s="235">
        <f t="shared" ref="I1879:I1910" si="182">E1879+G1879</f>
        <v>0</v>
      </c>
      <c r="J1879" s="235">
        <f t="shared" ref="J1879:J1910" si="183">F1879+H1879</f>
        <v>0</v>
      </c>
    </row>
    <row r="1880" spans="1:10">
      <c r="A1880" s="78"/>
      <c r="B1880" s="199"/>
      <c r="C1880" s="233" t="s">
        <v>3900</v>
      </c>
      <c r="D1880" s="234" t="s">
        <v>3901</v>
      </c>
      <c r="E1880" s="242">
        <v>399</v>
      </c>
      <c r="F1880" s="242">
        <v>399</v>
      </c>
      <c r="G1880" s="238">
        <v>8</v>
      </c>
      <c r="H1880" s="238">
        <v>8</v>
      </c>
      <c r="I1880" s="239">
        <f t="shared" si="182"/>
        <v>407</v>
      </c>
      <c r="J1880" s="239">
        <f t="shared" si="183"/>
        <v>407</v>
      </c>
    </row>
    <row r="1881" spans="1:10">
      <c r="A1881" s="78"/>
      <c r="B1881" s="199"/>
      <c r="C1881" s="233" t="s">
        <v>2238</v>
      </c>
      <c r="D1881" s="234" t="s">
        <v>2405</v>
      </c>
      <c r="E1881" s="242">
        <v>387</v>
      </c>
      <c r="F1881" s="242">
        <v>387</v>
      </c>
      <c r="G1881" s="238">
        <v>84</v>
      </c>
      <c r="H1881" s="238">
        <v>84</v>
      </c>
      <c r="I1881" s="239">
        <f t="shared" si="182"/>
        <v>471</v>
      </c>
      <c r="J1881" s="239">
        <f t="shared" si="183"/>
        <v>471</v>
      </c>
    </row>
    <row r="1882" spans="1:10" ht="25.5">
      <c r="A1882" s="78"/>
      <c r="B1882" s="199"/>
      <c r="C1882" s="233" t="s">
        <v>3902</v>
      </c>
      <c r="D1882" s="234" t="s">
        <v>3903</v>
      </c>
      <c r="E1882" s="242">
        <v>26</v>
      </c>
      <c r="F1882" s="242">
        <v>26</v>
      </c>
      <c r="G1882" s="238">
        <v>9</v>
      </c>
      <c r="H1882" s="238">
        <v>9</v>
      </c>
      <c r="I1882" s="239">
        <f t="shared" si="182"/>
        <v>35</v>
      </c>
      <c r="J1882" s="239">
        <f t="shared" si="183"/>
        <v>35</v>
      </c>
    </row>
    <row r="1883" spans="1:10" ht="25.5">
      <c r="A1883" s="78"/>
      <c r="B1883" s="199"/>
      <c r="C1883" s="253" t="s">
        <v>3904</v>
      </c>
      <c r="D1883" s="234" t="s">
        <v>3905</v>
      </c>
      <c r="E1883" s="308">
        <v>285</v>
      </c>
      <c r="F1883" s="308">
        <v>285</v>
      </c>
      <c r="G1883" s="335">
        <v>2</v>
      </c>
      <c r="H1883" s="335">
        <v>2</v>
      </c>
      <c r="I1883" s="239">
        <f t="shared" si="182"/>
        <v>287</v>
      </c>
      <c r="J1883" s="239">
        <f t="shared" si="183"/>
        <v>287</v>
      </c>
    </row>
    <row r="1884" spans="1:10">
      <c r="A1884" s="78"/>
      <c r="B1884" s="199"/>
      <c r="C1884" s="233" t="s">
        <v>3214</v>
      </c>
      <c r="D1884" s="234" t="s">
        <v>3215</v>
      </c>
      <c r="E1884" s="242">
        <v>4</v>
      </c>
      <c r="F1884" s="242">
        <v>4</v>
      </c>
      <c r="G1884" s="238"/>
      <c r="H1884" s="238"/>
      <c r="I1884" s="239">
        <f t="shared" si="182"/>
        <v>4</v>
      </c>
      <c r="J1884" s="239">
        <f t="shared" si="183"/>
        <v>4</v>
      </c>
    </row>
    <row r="1885" spans="1:10">
      <c r="A1885" s="78"/>
      <c r="B1885" s="199"/>
      <c r="C1885" s="233" t="s">
        <v>2206</v>
      </c>
      <c r="D1885" s="234" t="s">
        <v>2207</v>
      </c>
      <c r="E1885" s="242"/>
      <c r="F1885" s="242"/>
      <c r="G1885" s="238"/>
      <c r="H1885" s="238"/>
      <c r="I1885" s="239">
        <f t="shared" si="182"/>
        <v>0</v>
      </c>
      <c r="J1885" s="239">
        <f t="shared" si="183"/>
        <v>0</v>
      </c>
    </row>
    <row r="1886" spans="1:10">
      <c r="A1886" s="78"/>
      <c r="B1886" s="199"/>
      <c r="C1886" s="233" t="s">
        <v>2613</v>
      </c>
      <c r="D1886" s="234" t="s">
        <v>2614</v>
      </c>
      <c r="E1886" s="242">
        <v>272</v>
      </c>
      <c r="F1886" s="242">
        <v>272</v>
      </c>
      <c r="G1886" s="238">
        <v>2</v>
      </c>
      <c r="H1886" s="238">
        <v>2</v>
      </c>
      <c r="I1886" s="239">
        <f t="shared" si="182"/>
        <v>274</v>
      </c>
      <c r="J1886" s="239">
        <f t="shared" si="183"/>
        <v>274</v>
      </c>
    </row>
    <row r="1887" spans="1:10">
      <c r="A1887" s="78"/>
      <c r="B1887" s="199"/>
      <c r="C1887" s="233" t="s">
        <v>2615</v>
      </c>
      <c r="D1887" s="234" t="s">
        <v>2616</v>
      </c>
      <c r="E1887" s="242">
        <v>56</v>
      </c>
      <c r="F1887" s="242">
        <v>56</v>
      </c>
      <c r="G1887" s="238">
        <v>2</v>
      </c>
      <c r="H1887" s="238">
        <v>2</v>
      </c>
      <c r="I1887" s="239">
        <f t="shared" si="182"/>
        <v>58</v>
      </c>
      <c r="J1887" s="239">
        <f t="shared" si="183"/>
        <v>58</v>
      </c>
    </row>
    <row r="1888" spans="1:10">
      <c r="A1888" s="78"/>
      <c r="B1888" s="199"/>
      <c r="C1888" s="233" t="s">
        <v>2603</v>
      </c>
      <c r="D1888" s="234" t="s">
        <v>2604</v>
      </c>
      <c r="E1888" s="242"/>
      <c r="F1888" s="242"/>
      <c r="G1888" s="238">
        <v>21</v>
      </c>
      <c r="H1888" s="238">
        <v>21</v>
      </c>
      <c r="I1888" s="239">
        <f t="shared" si="182"/>
        <v>21</v>
      </c>
      <c r="J1888" s="239">
        <f t="shared" si="183"/>
        <v>21</v>
      </c>
    </row>
    <row r="1889" spans="1:10" ht="25.5">
      <c r="A1889" s="78"/>
      <c r="B1889" s="199"/>
      <c r="C1889" s="233" t="s">
        <v>2049</v>
      </c>
      <c r="D1889" s="234" t="s">
        <v>3195</v>
      </c>
      <c r="E1889" s="308">
        <v>64</v>
      </c>
      <c r="F1889" s="308">
        <v>64</v>
      </c>
      <c r="G1889" s="335">
        <v>4355</v>
      </c>
      <c r="H1889" s="335">
        <v>4355</v>
      </c>
      <c r="I1889" s="239">
        <f t="shared" si="182"/>
        <v>4419</v>
      </c>
      <c r="J1889" s="239">
        <f t="shared" si="183"/>
        <v>4419</v>
      </c>
    </row>
    <row r="1890" spans="1:10" ht="25.5">
      <c r="A1890" s="78"/>
      <c r="B1890" s="199"/>
      <c r="C1890" s="233" t="s">
        <v>1795</v>
      </c>
      <c r="D1890" s="234" t="s">
        <v>3906</v>
      </c>
      <c r="E1890" s="308">
        <v>7</v>
      </c>
      <c r="F1890" s="308">
        <v>7</v>
      </c>
      <c r="G1890" s="335">
        <v>291</v>
      </c>
      <c r="H1890" s="335">
        <v>291</v>
      </c>
      <c r="I1890" s="239">
        <f t="shared" si="182"/>
        <v>298</v>
      </c>
      <c r="J1890" s="239">
        <f t="shared" si="183"/>
        <v>298</v>
      </c>
    </row>
    <row r="1891" spans="1:10" ht="25.5">
      <c r="A1891" s="78"/>
      <c r="B1891" s="199"/>
      <c r="C1891" s="233" t="s">
        <v>1824</v>
      </c>
      <c r="D1891" s="234" t="s">
        <v>3907</v>
      </c>
      <c r="E1891" s="308">
        <v>8</v>
      </c>
      <c r="F1891" s="308">
        <v>8</v>
      </c>
      <c r="G1891" s="335">
        <v>53</v>
      </c>
      <c r="H1891" s="335">
        <v>53</v>
      </c>
      <c r="I1891" s="239">
        <f t="shared" si="182"/>
        <v>61</v>
      </c>
      <c r="J1891" s="239">
        <f t="shared" si="183"/>
        <v>61</v>
      </c>
    </row>
    <row r="1892" spans="1:10" ht="25.5">
      <c r="A1892" s="78"/>
      <c r="B1892" s="199"/>
      <c r="C1892" s="233" t="s">
        <v>2024</v>
      </c>
      <c r="D1892" s="234" t="s">
        <v>3908</v>
      </c>
      <c r="E1892" s="308">
        <v>1</v>
      </c>
      <c r="F1892" s="308">
        <v>1</v>
      </c>
      <c r="G1892" s="335">
        <v>823</v>
      </c>
      <c r="H1892" s="335">
        <v>823</v>
      </c>
      <c r="I1892" s="239">
        <f t="shared" si="182"/>
        <v>824</v>
      </c>
      <c r="J1892" s="239">
        <f t="shared" si="183"/>
        <v>824</v>
      </c>
    </row>
    <row r="1893" spans="1:10" ht="38.25">
      <c r="A1893" s="78"/>
      <c r="B1893" s="199"/>
      <c r="C1893" s="233" t="s">
        <v>2029</v>
      </c>
      <c r="D1893" s="234" t="s">
        <v>2214</v>
      </c>
      <c r="E1893" s="242">
        <v>29</v>
      </c>
      <c r="F1893" s="242">
        <v>29</v>
      </c>
      <c r="G1893" s="238">
        <v>85</v>
      </c>
      <c r="H1893" s="238">
        <v>85</v>
      </c>
      <c r="I1893" s="239">
        <f t="shared" si="182"/>
        <v>114</v>
      </c>
      <c r="J1893" s="239">
        <f t="shared" si="183"/>
        <v>114</v>
      </c>
    </row>
    <row r="1894" spans="1:10" ht="25.5">
      <c r="A1894" s="78"/>
      <c r="B1894" s="199"/>
      <c r="C1894" s="233" t="s">
        <v>2186</v>
      </c>
      <c r="D1894" s="234" t="s">
        <v>2215</v>
      </c>
      <c r="E1894" s="242">
        <v>12</v>
      </c>
      <c r="F1894" s="242">
        <v>12</v>
      </c>
      <c r="G1894" s="238">
        <v>1</v>
      </c>
      <c r="H1894" s="238">
        <v>1</v>
      </c>
      <c r="I1894" s="239">
        <f t="shared" si="182"/>
        <v>13</v>
      </c>
      <c r="J1894" s="239">
        <f t="shared" si="183"/>
        <v>13</v>
      </c>
    </row>
    <row r="1895" spans="1:10" ht="25.5">
      <c r="A1895" s="78"/>
      <c r="B1895" s="199"/>
      <c r="C1895" s="233" t="s">
        <v>2066</v>
      </c>
      <c r="D1895" s="234" t="s">
        <v>2067</v>
      </c>
      <c r="E1895" s="242">
        <v>277</v>
      </c>
      <c r="F1895" s="242">
        <v>277</v>
      </c>
      <c r="G1895" s="238">
        <v>829</v>
      </c>
      <c r="H1895" s="238">
        <v>829</v>
      </c>
      <c r="I1895" s="239">
        <f t="shared" si="182"/>
        <v>1106</v>
      </c>
      <c r="J1895" s="239">
        <f t="shared" si="183"/>
        <v>1106</v>
      </c>
    </row>
    <row r="1896" spans="1:10" ht="25.5">
      <c r="A1896" s="78"/>
      <c r="B1896" s="199"/>
      <c r="C1896" s="233" t="s">
        <v>2033</v>
      </c>
      <c r="D1896" s="234" t="s">
        <v>3755</v>
      </c>
      <c r="E1896" s="242">
        <v>1235</v>
      </c>
      <c r="F1896" s="242">
        <v>1235</v>
      </c>
      <c r="G1896" s="238">
        <v>1915</v>
      </c>
      <c r="H1896" s="238">
        <v>1915</v>
      </c>
      <c r="I1896" s="239">
        <f t="shared" si="182"/>
        <v>3150</v>
      </c>
      <c r="J1896" s="239">
        <f t="shared" si="183"/>
        <v>3150</v>
      </c>
    </row>
    <row r="1897" spans="1:10" ht="25.5">
      <c r="A1897" s="78"/>
      <c r="B1897" s="199"/>
      <c r="C1897" s="233" t="s">
        <v>2035</v>
      </c>
      <c r="D1897" s="234" t="s">
        <v>2036</v>
      </c>
      <c r="E1897" s="242">
        <v>1245</v>
      </c>
      <c r="F1897" s="242">
        <v>1245</v>
      </c>
      <c r="G1897" s="238">
        <v>1941</v>
      </c>
      <c r="H1897" s="238">
        <v>1941</v>
      </c>
      <c r="I1897" s="239">
        <f t="shared" si="182"/>
        <v>3186</v>
      </c>
      <c r="J1897" s="239">
        <f t="shared" si="183"/>
        <v>3186</v>
      </c>
    </row>
    <row r="1898" spans="1:10" ht="38.25">
      <c r="A1898" s="78"/>
      <c r="B1898" s="199"/>
      <c r="C1898" s="233" t="s">
        <v>1799</v>
      </c>
      <c r="D1898" s="234" t="s">
        <v>1800</v>
      </c>
      <c r="E1898" s="242">
        <v>120</v>
      </c>
      <c r="F1898" s="242">
        <v>120</v>
      </c>
      <c r="G1898" s="238">
        <v>74</v>
      </c>
      <c r="H1898" s="238">
        <v>74</v>
      </c>
      <c r="I1898" s="239">
        <f t="shared" si="182"/>
        <v>194</v>
      </c>
      <c r="J1898" s="239">
        <f t="shared" si="183"/>
        <v>194</v>
      </c>
    </row>
    <row r="1899" spans="1:10" ht="38.25">
      <c r="A1899" s="78"/>
      <c r="B1899" s="199"/>
      <c r="C1899" s="233" t="s">
        <v>2417</v>
      </c>
      <c r="D1899" s="234" t="s">
        <v>2418</v>
      </c>
      <c r="E1899" s="238">
        <v>316</v>
      </c>
      <c r="F1899" s="238">
        <v>316</v>
      </c>
      <c r="G1899" s="238">
        <v>6</v>
      </c>
      <c r="H1899" s="238">
        <v>6</v>
      </c>
      <c r="I1899" s="239">
        <f t="shared" si="182"/>
        <v>322</v>
      </c>
      <c r="J1899" s="239">
        <f t="shared" si="183"/>
        <v>322</v>
      </c>
    </row>
    <row r="1900" spans="1:10" ht="15">
      <c r="A1900" s="78"/>
      <c r="B1900" s="199"/>
      <c r="C1900" s="253" t="s">
        <v>1994</v>
      </c>
      <c r="D1900" s="264" t="s">
        <v>1995</v>
      </c>
      <c r="E1900" s="336"/>
      <c r="F1900" s="336"/>
      <c r="G1900" s="336"/>
      <c r="H1900" s="336"/>
      <c r="I1900" s="239">
        <f t="shared" si="182"/>
        <v>0</v>
      </c>
      <c r="J1900" s="239">
        <f t="shared" si="183"/>
        <v>0</v>
      </c>
    </row>
    <row r="1901" spans="1:10" ht="15">
      <c r="A1901" s="78"/>
      <c r="B1901" s="199"/>
      <c r="C1901" s="253" t="s">
        <v>2622</v>
      </c>
      <c r="D1901" s="264" t="s">
        <v>2623</v>
      </c>
      <c r="E1901" s="242">
        <v>3</v>
      </c>
      <c r="F1901" s="242">
        <v>3</v>
      </c>
      <c r="G1901" s="336">
        <v>44</v>
      </c>
      <c r="H1901" s="336">
        <v>44</v>
      </c>
      <c r="I1901" s="239">
        <f t="shared" si="182"/>
        <v>47</v>
      </c>
      <c r="J1901" s="239">
        <f t="shared" si="183"/>
        <v>47</v>
      </c>
    </row>
    <row r="1902" spans="1:10">
      <c r="A1902" s="78"/>
      <c r="B1902" s="199"/>
      <c r="C1902" s="253" t="s">
        <v>2038</v>
      </c>
      <c r="D1902" s="264" t="s">
        <v>3909</v>
      </c>
      <c r="E1902" s="242">
        <v>1059</v>
      </c>
      <c r="F1902" s="242">
        <v>1059</v>
      </c>
      <c r="G1902" s="337">
        <v>561</v>
      </c>
      <c r="H1902" s="337">
        <v>561</v>
      </c>
      <c r="I1902" s="239">
        <f t="shared" si="182"/>
        <v>1620</v>
      </c>
      <c r="J1902" s="239">
        <f t="shared" si="183"/>
        <v>1620</v>
      </c>
    </row>
    <row r="1903" spans="1:10">
      <c r="A1903" s="78"/>
      <c r="B1903" s="199"/>
      <c r="C1903" s="253" t="s">
        <v>3910</v>
      </c>
      <c r="D1903" s="264" t="s">
        <v>3911</v>
      </c>
      <c r="E1903" s="242"/>
      <c r="F1903" s="242"/>
      <c r="G1903" s="337"/>
      <c r="H1903" s="337"/>
      <c r="I1903" s="239">
        <f t="shared" si="182"/>
        <v>0</v>
      </c>
      <c r="J1903" s="239">
        <f t="shared" si="183"/>
        <v>0</v>
      </c>
    </row>
    <row r="1904" spans="1:10" ht="38.25">
      <c r="A1904" s="78"/>
      <c r="B1904" s="199"/>
      <c r="C1904" s="253" t="s">
        <v>2174</v>
      </c>
      <c r="D1904" s="264" t="s">
        <v>3912</v>
      </c>
      <c r="E1904" s="242">
        <v>1</v>
      </c>
      <c r="F1904" s="242">
        <v>1</v>
      </c>
      <c r="G1904" s="337">
        <v>103</v>
      </c>
      <c r="H1904" s="337">
        <v>103</v>
      </c>
      <c r="I1904" s="239">
        <f t="shared" si="182"/>
        <v>104</v>
      </c>
      <c r="J1904" s="239">
        <f t="shared" si="183"/>
        <v>104</v>
      </c>
    </row>
    <row r="1905" spans="1:10" ht="25.5">
      <c r="A1905" s="78"/>
      <c r="B1905" s="199"/>
      <c r="C1905" s="253" t="s">
        <v>2609</v>
      </c>
      <c r="D1905" s="264" t="s">
        <v>2610</v>
      </c>
      <c r="E1905" s="242">
        <v>14</v>
      </c>
      <c r="F1905" s="242">
        <v>14</v>
      </c>
      <c r="G1905" s="337">
        <v>60</v>
      </c>
      <c r="H1905" s="337">
        <v>60</v>
      </c>
      <c r="I1905" s="239">
        <f t="shared" si="182"/>
        <v>74</v>
      </c>
      <c r="J1905" s="239">
        <f t="shared" si="183"/>
        <v>74</v>
      </c>
    </row>
    <row r="1906" spans="1:10">
      <c r="A1906" s="78"/>
      <c r="B1906" s="199"/>
      <c r="C1906" s="253" t="s">
        <v>2040</v>
      </c>
      <c r="D1906" s="264" t="s">
        <v>3913</v>
      </c>
      <c r="E1906" s="242">
        <v>145</v>
      </c>
      <c r="F1906" s="242">
        <v>145</v>
      </c>
      <c r="G1906" s="337">
        <v>1257</v>
      </c>
      <c r="H1906" s="337">
        <v>1257</v>
      </c>
      <c r="I1906" s="239">
        <f t="shared" si="182"/>
        <v>1402</v>
      </c>
      <c r="J1906" s="239">
        <f t="shared" si="183"/>
        <v>1402</v>
      </c>
    </row>
    <row r="1907" spans="1:10" ht="25.5">
      <c r="A1907" s="78"/>
      <c r="B1907" s="199"/>
      <c r="C1907" s="253" t="s">
        <v>2176</v>
      </c>
      <c r="D1907" s="264" t="s">
        <v>2225</v>
      </c>
      <c r="E1907" s="242">
        <v>17</v>
      </c>
      <c r="F1907" s="242">
        <v>17</v>
      </c>
      <c r="G1907" s="337">
        <v>318</v>
      </c>
      <c r="H1907" s="337">
        <v>318</v>
      </c>
      <c r="I1907" s="239">
        <f t="shared" si="182"/>
        <v>335</v>
      </c>
      <c r="J1907" s="239">
        <f t="shared" si="183"/>
        <v>335</v>
      </c>
    </row>
    <row r="1908" spans="1:10" ht="25.5">
      <c r="A1908" s="78"/>
      <c r="B1908" s="199"/>
      <c r="C1908" s="253" t="s">
        <v>3914</v>
      </c>
      <c r="D1908" s="264" t="s">
        <v>3915</v>
      </c>
      <c r="E1908" s="337"/>
      <c r="F1908" s="337"/>
      <c r="G1908" s="337"/>
      <c r="H1908" s="337"/>
      <c r="I1908" s="239">
        <f t="shared" si="182"/>
        <v>0</v>
      </c>
      <c r="J1908" s="239">
        <f t="shared" si="183"/>
        <v>0</v>
      </c>
    </row>
    <row r="1909" spans="1:10" ht="38.25">
      <c r="A1909" s="78"/>
      <c r="B1909" s="199"/>
      <c r="C1909" s="253" t="s">
        <v>2611</v>
      </c>
      <c r="D1909" s="264" t="s">
        <v>2612</v>
      </c>
      <c r="E1909" s="337">
        <v>16</v>
      </c>
      <c r="F1909" s="337">
        <v>16</v>
      </c>
      <c r="G1909" s="337">
        <v>579</v>
      </c>
      <c r="H1909" s="337">
        <v>579</v>
      </c>
      <c r="I1909" s="239">
        <f t="shared" si="182"/>
        <v>595</v>
      </c>
      <c r="J1909" s="239">
        <f t="shared" si="183"/>
        <v>595</v>
      </c>
    </row>
    <row r="1910" spans="1:10" ht="25.5">
      <c r="A1910" s="78"/>
      <c r="B1910" s="199"/>
      <c r="C1910" s="253" t="s">
        <v>2496</v>
      </c>
      <c r="D1910" s="264" t="s">
        <v>3916</v>
      </c>
      <c r="E1910" s="242"/>
      <c r="F1910" s="242"/>
      <c r="G1910" s="337"/>
      <c r="H1910" s="337"/>
      <c r="I1910" s="239">
        <f t="shared" si="182"/>
        <v>0</v>
      </c>
      <c r="J1910" s="239">
        <f t="shared" si="183"/>
        <v>0</v>
      </c>
    </row>
    <row r="1911" spans="1:10" ht="25.5">
      <c r="A1911" s="78"/>
      <c r="B1911" s="199"/>
      <c r="C1911" s="253" t="s">
        <v>2619</v>
      </c>
      <c r="D1911" s="264" t="s">
        <v>2620</v>
      </c>
      <c r="E1911" s="242">
        <v>2</v>
      </c>
      <c r="F1911" s="242">
        <v>2</v>
      </c>
      <c r="G1911" s="337">
        <v>54</v>
      </c>
      <c r="H1911" s="337">
        <v>54</v>
      </c>
      <c r="I1911" s="239">
        <f t="shared" ref="I1911:I1942" si="184">E1911+G1911</f>
        <v>56</v>
      </c>
      <c r="J1911" s="239">
        <f t="shared" ref="J1911:J1942" si="185">F1911+H1911</f>
        <v>56</v>
      </c>
    </row>
    <row r="1912" spans="1:10" ht="25.5">
      <c r="A1912" s="78"/>
      <c r="B1912" s="199"/>
      <c r="C1912" s="253" t="s">
        <v>2452</v>
      </c>
      <c r="D1912" s="264" t="s">
        <v>2621</v>
      </c>
      <c r="E1912" s="242">
        <v>53</v>
      </c>
      <c r="F1912" s="242">
        <v>53</v>
      </c>
      <c r="G1912" s="337">
        <v>68</v>
      </c>
      <c r="H1912" s="337">
        <v>68</v>
      </c>
      <c r="I1912" s="239">
        <f t="shared" si="184"/>
        <v>121</v>
      </c>
      <c r="J1912" s="239">
        <f t="shared" si="185"/>
        <v>121</v>
      </c>
    </row>
    <row r="1913" spans="1:10" ht="38.25">
      <c r="A1913" s="78"/>
      <c r="B1913" s="199"/>
      <c r="C1913" s="253" t="s">
        <v>2031</v>
      </c>
      <c r="D1913" s="264" t="s">
        <v>3917</v>
      </c>
      <c r="E1913" s="242">
        <v>68</v>
      </c>
      <c r="F1913" s="242">
        <v>68</v>
      </c>
      <c r="G1913" s="337">
        <v>16</v>
      </c>
      <c r="H1913" s="337">
        <v>16</v>
      </c>
      <c r="I1913" s="239">
        <f t="shared" si="184"/>
        <v>84</v>
      </c>
      <c r="J1913" s="239">
        <f t="shared" si="185"/>
        <v>84</v>
      </c>
    </row>
    <row r="1914" spans="1:10" ht="25.5">
      <c r="A1914" s="78"/>
      <c r="B1914" s="199"/>
      <c r="C1914" s="253" t="s">
        <v>1797</v>
      </c>
      <c r="D1914" s="234" t="s">
        <v>2219</v>
      </c>
      <c r="E1914" s="242">
        <v>211</v>
      </c>
      <c r="F1914" s="242">
        <v>211</v>
      </c>
      <c r="G1914" s="337">
        <v>3585</v>
      </c>
      <c r="H1914" s="337">
        <v>3585</v>
      </c>
      <c r="I1914" s="239">
        <f t="shared" si="184"/>
        <v>3796</v>
      </c>
      <c r="J1914" s="239">
        <f t="shared" si="185"/>
        <v>3796</v>
      </c>
    </row>
    <row r="1915" spans="1:10" ht="25.5">
      <c r="A1915" s="78"/>
      <c r="B1915" s="199"/>
      <c r="C1915" s="253" t="s">
        <v>1802</v>
      </c>
      <c r="D1915" s="259" t="s">
        <v>3918</v>
      </c>
      <c r="E1915" s="242"/>
      <c r="F1915" s="242"/>
      <c r="G1915" s="337">
        <v>1159</v>
      </c>
      <c r="H1915" s="337">
        <v>1159</v>
      </c>
      <c r="I1915" s="239">
        <f t="shared" si="184"/>
        <v>1159</v>
      </c>
      <c r="J1915" s="239">
        <f t="shared" si="185"/>
        <v>1159</v>
      </c>
    </row>
    <row r="1916" spans="1:10" ht="26.25">
      <c r="A1916" s="78"/>
      <c r="B1916" s="199"/>
      <c r="C1916" s="253" t="s">
        <v>2201</v>
      </c>
      <c r="D1916" s="259" t="s">
        <v>2632</v>
      </c>
      <c r="E1916" s="242">
        <v>1</v>
      </c>
      <c r="F1916" s="242">
        <v>1</v>
      </c>
      <c r="G1916" s="336">
        <v>4</v>
      </c>
      <c r="H1916" s="336">
        <v>4</v>
      </c>
      <c r="I1916" s="239">
        <f t="shared" si="184"/>
        <v>5</v>
      </c>
      <c r="J1916" s="239">
        <f t="shared" si="185"/>
        <v>5</v>
      </c>
    </row>
    <row r="1917" spans="1:10" ht="25.5">
      <c r="A1917" s="78"/>
      <c r="B1917" s="199"/>
      <c r="C1917" s="233" t="s">
        <v>2143</v>
      </c>
      <c r="D1917" s="259" t="s">
        <v>3919</v>
      </c>
      <c r="E1917" s="242">
        <v>7</v>
      </c>
      <c r="F1917" s="242">
        <v>7</v>
      </c>
      <c r="G1917" s="337">
        <v>159</v>
      </c>
      <c r="H1917" s="337">
        <v>159</v>
      </c>
      <c r="I1917" s="239">
        <f t="shared" si="184"/>
        <v>166</v>
      </c>
      <c r="J1917" s="239">
        <f t="shared" si="185"/>
        <v>166</v>
      </c>
    </row>
    <row r="1918" spans="1:10" ht="25.5">
      <c r="A1918" s="78"/>
      <c r="B1918" s="199"/>
      <c r="C1918" s="233" t="s">
        <v>1803</v>
      </c>
      <c r="D1918" s="259" t="s">
        <v>2633</v>
      </c>
      <c r="E1918" s="242">
        <v>88</v>
      </c>
      <c r="F1918" s="242">
        <v>88</v>
      </c>
      <c r="G1918" s="337">
        <v>2996</v>
      </c>
      <c r="H1918" s="337">
        <v>2996</v>
      </c>
      <c r="I1918" s="239">
        <f t="shared" si="184"/>
        <v>3084</v>
      </c>
      <c r="J1918" s="239">
        <f t="shared" si="185"/>
        <v>3084</v>
      </c>
    </row>
    <row r="1919" spans="1:10">
      <c r="A1919" s="78"/>
      <c r="B1919" s="199"/>
      <c r="C1919" s="253" t="s">
        <v>2781</v>
      </c>
      <c r="D1919" s="265" t="s">
        <v>3920</v>
      </c>
      <c r="E1919" s="242"/>
      <c r="F1919" s="242"/>
      <c r="G1919" s="276"/>
      <c r="H1919" s="276"/>
      <c r="I1919" s="239">
        <f t="shared" si="184"/>
        <v>0</v>
      </c>
      <c r="J1919" s="239">
        <f t="shared" si="185"/>
        <v>0</v>
      </c>
    </row>
    <row r="1920" spans="1:10">
      <c r="A1920" s="78"/>
      <c r="B1920" s="199"/>
      <c r="C1920" s="253" t="s">
        <v>2606</v>
      </c>
      <c r="D1920" s="265" t="s">
        <v>2607</v>
      </c>
      <c r="E1920" s="242"/>
      <c r="F1920" s="242"/>
      <c r="G1920" s="276">
        <v>141</v>
      </c>
      <c r="H1920" s="276">
        <v>141</v>
      </c>
      <c r="I1920" s="239">
        <f t="shared" si="184"/>
        <v>141</v>
      </c>
      <c r="J1920" s="239">
        <f t="shared" si="185"/>
        <v>141</v>
      </c>
    </row>
    <row r="1921" spans="1:10" ht="25.5">
      <c r="A1921" s="78"/>
      <c r="B1921" s="199"/>
      <c r="C1921" s="253" t="s">
        <v>3921</v>
      </c>
      <c r="D1921" s="265" t="s">
        <v>3922</v>
      </c>
      <c r="E1921" s="242"/>
      <c r="F1921" s="242"/>
      <c r="G1921" s="276"/>
      <c r="H1921" s="276"/>
      <c r="I1921" s="239">
        <f t="shared" si="184"/>
        <v>0</v>
      </c>
      <c r="J1921" s="239">
        <f t="shared" si="185"/>
        <v>0</v>
      </c>
    </row>
    <row r="1922" spans="1:10" ht="25.5">
      <c r="A1922" s="78"/>
      <c r="B1922" s="199"/>
      <c r="C1922" s="253" t="s">
        <v>2644</v>
      </c>
      <c r="D1922" s="265" t="s">
        <v>3923</v>
      </c>
      <c r="E1922" s="242"/>
      <c r="F1922" s="242"/>
      <c r="G1922" s="276">
        <v>830</v>
      </c>
      <c r="H1922" s="276">
        <v>830</v>
      </c>
      <c r="I1922" s="239">
        <f t="shared" si="184"/>
        <v>830</v>
      </c>
      <c r="J1922" s="239">
        <f t="shared" si="185"/>
        <v>830</v>
      </c>
    </row>
    <row r="1923" spans="1:10" ht="25.5">
      <c r="A1923" s="78"/>
      <c r="B1923" s="199"/>
      <c r="C1923" s="253" t="s">
        <v>3924</v>
      </c>
      <c r="D1923" s="265" t="s">
        <v>3925</v>
      </c>
      <c r="E1923" s="242"/>
      <c r="F1923" s="242"/>
      <c r="G1923" s="276"/>
      <c r="H1923" s="276"/>
      <c r="I1923" s="239">
        <f t="shared" si="184"/>
        <v>0</v>
      </c>
      <c r="J1923" s="239">
        <f t="shared" si="185"/>
        <v>0</v>
      </c>
    </row>
    <row r="1924" spans="1:10">
      <c r="A1924" s="78"/>
      <c r="B1924" s="199"/>
      <c r="C1924" s="253" t="s">
        <v>3309</v>
      </c>
      <c r="D1924" s="265" t="s">
        <v>3926</v>
      </c>
      <c r="E1924" s="242"/>
      <c r="F1924" s="242"/>
      <c r="G1924" s="276">
        <v>791</v>
      </c>
      <c r="H1924" s="276">
        <v>791</v>
      </c>
      <c r="I1924" s="239">
        <f t="shared" si="184"/>
        <v>791</v>
      </c>
      <c r="J1924" s="239">
        <f t="shared" si="185"/>
        <v>791</v>
      </c>
    </row>
    <row r="1925" spans="1:10" ht="25.5">
      <c r="A1925" s="78"/>
      <c r="B1925" s="199"/>
      <c r="C1925" s="253" t="s">
        <v>2448</v>
      </c>
      <c r="D1925" s="265" t="s">
        <v>3927</v>
      </c>
      <c r="E1925" s="242"/>
      <c r="F1925" s="242"/>
      <c r="G1925" s="337"/>
      <c r="H1925" s="337"/>
      <c r="I1925" s="239">
        <f t="shared" si="184"/>
        <v>0</v>
      </c>
      <c r="J1925" s="239">
        <f t="shared" si="185"/>
        <v>0</v>
      </c>
    </row>
    <row r="1926" spans="1:10" ht="63.75">
      <c r="A1926" s="78"/>
      <c r="B1926" s="199"/>
      <c r="C1926" s="253" t="s">
        <v>3225</v>
      </c>
      <c r="D1926" s="265" t="s">
        <v>3928</v>
      </c>
      <c r="E1926" s="242"/>
      <c r="F1926" s="242"/>
      <c r="G1926" s="337"/>
      <c r="H1926" s="337"/>
      <c r="I1926" s="239">
        <f t="shared" si="184"/>
        <v>0</v>
      </c>
      <c r="J1926" s="239">
        <f t="shared" si="185"/>
        <v>0</v>
      </c>
    </row>
    <row r="1927" spans="1:10" ht="38.25">
      <c r="A1927" s="78"/>
      <c r="B1927" s="199"/>
      <c r="C1927" s="253" t="s">
        <v>3929</v>
      </c>
      <c r="D1927" s="265" t="s">
        <v>3930</v>
      </c>
      <c r="E1927" s="242"/>
      <c r="F1927" s="242"/>
      <c r="G1927" s="337"/>
      <c r="H1927" s="337"/>
      <c r="I1927" s="239">
        <f t="shared" si="184"/>
        <v>0</v>
      </c>
      <c r="J1927" s="239">
        <f t="shared" si="185"/>
        <v>0</v>
      </c>
    </row>
    <row r="1928" spans="1:10" ht="51">
      <c r="A1928" s="78"/>
      <c r="B1928" s="199"/>
      <c r="C1928" s="310">
        <v>241025</v>
      </c>
      <c r="D1928" s="265" t="s">
        <v>3931</v>
      </c>
      <c r="E1928" s="242"/>
      <c r="F1928" s="242"/>
      <c r="G1928" s="337"/>
      <c r="H1928" s="337"/>
      <c r="I1928" s="239">
        <f t="shared" si="184"/>
        <v>0</v>
      </c>
      <c r="J1928" s="239">
        <f t="shared" si="185"/>
        <v>0</v>
      </c>
    </row>
    <row r="1929" spans="1:10" ht="25.5">
      <c r="A1929" s="78"/>
      <c r="B1929" s="199"/>
      <c r="C1929" s="253" t="s">
        <v>3932</v>
      </c>
      <c r="D1929" s="265" t="s">
        <v>3933</v>
      </c>
      <c r="E1929" s="242"/>
      <c r="F1929" s="242"/>
      <c r="G1929" s="337"/>
      <c r="H1929" s="337"/>
      <c r="I1929" s="239">
        <f t="shared" si="184"/>
        <v>0</v>
      </c>
      <c r="J1929" s="239">
        <f t="shared" si="185"/>
        <v>0</v>
      </c>
    </row>
    <row r="1930" spans="1:10" ht="25.5">
      <c r="A1930" s="78"/>
      <c r="B1930" s="199"/>
      <c r="C1930" s="253" t="s">
        <v>3934</v>
      </c>
      <c r="D1930" s="265" t="s">
        <v>3935</v>
      </c>
      <c r="E1930" s="242"/>
      <c r="F1930" s="242"/>
      <c r="G1930" s="337"/>
      <c r="H1930" s="337"/>
      <c r="I1930" s="239">
        <f t="shared" si="184"/>
        <v>0</v>
      </c>
      <c r="J1930" s="239">
        <f t="shared" si="185"/>
        <v>0</v>
      </c>
    </row>
    <row r="1931" spans="1:10" ht="25.5">
      <c r="A1931" s="78"/>
      <c r="B1931" s="199"/>
      <c r="C1931" s="253" t="s">
        <v>3936</v>
      </c>
      <c r="D1931" s="265" t="s">
        <v>3937</v>
      </c>
      <c r="E1931" s="242"/>
      <c r="F1931" s="242"/>
      <c r="G1931" s="337">
        <v>880</v>
      </c>
      <c r="H1931" s="337">
        <v>880</v>
      </c>
      <c r="I1931" s="239">
        <f t="shared" si="184"/>
        <v>880</v>
      </c>
      <c r="J1931" s="239">
        <f t="shared" si="185"/>
        <v>880</v>
      </c>
    </row>
    <row r="1932" spans="1:10" ht="25.5">
      <c r="A1932" s="78"/>
      <c r="B1932" s="199"/>
      <c r="C1932" s="253" t="s">
        <v>3938</v>
      </c>
      <c r="D1932" s="265" t="s">
        <v>3939</v>
      </c>
      <c r="E1932" s="337">
        <v>8</v>
      </c>
      <c r="F1932" s="337">
        <v>8</v>
      </c>
      <c r="G1932" s="337">
        <v>813</v>
      </c>
      <c r="H1932" s="337">
        <v>813</v>
      </c>
      <c r="I1932" s="239">
        <f t="shared" si="184"/>
        <v>821</v>
      </c>
      <c r="J1932" s="239">
        <f t="shared" si="185"/>
        <v>821</v>
      </c>
    </row>
    <row r="1933" spans="1:10" ht="25.5">
      <c r="A1933" s="78"/>
      <c r="B1933" s="199"/>
      <c r="C1933" s="253" t="s">
        <v>3940</v>
      </c>
      <c r="D1933" s="265" t="s">
        <v>3941</v>
      </c>
      <c r="E1933" s="337"/>
      <c r="F1933" s="337"/>
      <c r="G1933" s="337"/>
      <c r="H1933" s="337"/>
      <c r="I1933" s="239">
        <f t="shared" si="184"/>
        <v>0</v>
      </c>
      <c r="J1933" s="239">
        <f t="shared" si="185"/>
        <v>0</v>
      </c>
    </row>
    <row r="1934" spans="1:10" ht="25.5">
      <c r="A1934" s="78"/>
      <c r="B1934" s="199"/>
      <c r="C1934" s="253" t="s">
        <v>3942</v>
      </c>
      <c r="D1934" s="265" t="s">
        <v>3943</v>
      </c>
      <c r="E1934" s="242"/>
      <c r="F1934" s="242"/>
      <c r="G1934" s="337"/>
      <c r="H1934" s="337"/>
      <c r="I1934" s="239">
        <f t="shared" si="184"/>
        <v>0</v>
      </c>
      <c r="J1934" s="239">
        <f t="shared" si="185"/>
        <v>0</v>
      </c>
    </row>
    <row r="1935" spans="1:10" ht="51">
      <c r="A1935" s="78"/>
      <c r="B1935" s="199"/>
      <c r="C1935" s="253" t="s">
        <v>3944</v>
      </c>
      <c r="D1935" s="265" t="s">
        <v>3945</v>
      </c>
      <c r="E1935" s="337"/>
      <c r="F1935" s="337"/>
      <c r="G1935" s="337"/>
      <c r="H1935" s="337"/>
      <c r="I1935" s="239">
        <f t="shared" si="184"/>
        <v>0</v>
      </c>
      <c r="J1935" s="239">
        <f t="shared" si="185"/>
        <v>0</v>
      </c>
    </row>
    <row r="1936" spans="1:10">
      <c r="A1936" s="78"/>
      <c r="B1936" s="199"/>
      <c r="C1936" s="253" t="s">
        <v>3946</v>
      </c>
      <c r="D1936" s="265" t="s">
        <v>3947</v>
      </c>
      <c r="E1936" s="242"/>
      <c r="F1936" s="242"/>
      <c r="G1936" s="337"/>
      <c r="H1936" s="337"/>
      <c r="I1936" s="239">
        <f t="shared" si="184"/>
        <v>0</v>
      </c>
      <c r="J1936" s="239">
        <f t="shared" si="185"/>
        <v>0</v>
      </c>
    </row>
    <row r="1937" spans="1:10">
      <c r="A1937" s="78"/>
      <c r="B1937" s="199"/>
      <c r="C1937" s="253" t="s">
        <v>2635</v>
      </c>
      <c r="D1937" s="265" t="s">
        <v>2636</v>
      </c>
      <c r="E1937" s="242"/>
      <c r="F1937" s="242"/>
      <c r="G1937" s="337"/>
      <c r="H1937" s="337"/>
      <c r="I1937" s="239">
        <f t="shared" si="184"/>
        <v>0</v>
      </c>
      <c r="J1937" s="239">
        <f t="shared" si="185"/>
        <v>0</v>
      </c>
    </row>
    <row r="1938" spans="1:10">
      <c r="A1938" s="78"/>
      <c r="B1938" s="199"/>
      <c r="C1938" s="253" t="s">
        <v>2845</v>
      </c>
      <c r="D1938" s="265" t="s">
        <v>2846</v>
      </c>
      <c r="E1938" s="242"/>
      <c r="F1938" s="242"/>
      <c r="G1938" s="337"/>
      <c r="H1938" s="337"/>
      <c r="I1938" s="239">
        <f t="shared" si="184"/>
        <v>0</v>
      </c>
      <c r="J1938" s="239">
        <f t="shared" si="185"/>
        <v>0</v>
      </c>
    </row>
    <row r="1939" spans="1:10">
      <c r="A1939" s="78"/>
      <c r="B1939" s="199"/>
      <c r="C1939" s="253" t="s">
        <v>2415</v>
      </c>
      <c r="D1939" s="265" t="s">
        <v>2416</v>
      </c>
      <c r="E1939" s="242"/>
      <c r="F1939" s="242"/>
      <c r="G1939" s="337">
        <v>2</v>
      </c>
      <c r="H1939" s="337">
        <v>2</v>
      </c>
      <c r="I1939" s="239">
        <f t="shared" si="184"/>
        <v>2</v>
      </c>
      <c r="J1939" s="239">
        <f t="shared" si="185"/>
        <v>2</v>
      </c>
    </row>
    <row r="1940" spans="1:10">
      <c r="A1940" s="78"/>
      <c r="B1940" s="199"/>
      <c r="C1940" s="253" t="s">
        <v>3948</v>
      </c>
      <c r="D1940" s="265" t="s">
        <v>3949</v>
      </c>
      <c r="E1940" s="337"/>
      <c r="F1940" s="337"/>
      <c r="G1940" s="337"/>
      <c r="H1940" s="337"/>
      <c r="I1940" s="239">
        <f t="shared" si="184"/>
        <v>0</v>
      </c>
      <c r="J1940" s="239">
        <f t="shared" si="185"/>
        <v>0</v>
      </c>
    </row>
    <row r="1941" spans="1:10">
      <c r="A1941" s="78"/>
      <c r="B1941" s="199"/>
      <c r="C1941" s="253" t="s">
        <v>3950</v>
      </c>
      <c r="D1941" s="265" t="s">
        <v>3951</v>
      </c>
      <c r="E1941" s="338"/>
      <c r="F1941" s="338"/>
      <c r="G1941" s="338"/>
      <c r="H1941" s="338"/>
      <c r="I1941" s="239">
        <f t="shared" si="184"/>
        <v>0</v>
      </c>
      <c r="J1941" s="239">
        <f t="shared" si="185"/>
        <v>0</v>
      </c>
    </row>
    <row r="1942" spans="1:10" ht="25.5">
      <c r="A1942" s="78"/>
      <c r="B1942" s="199"/>
      <c r="C1942" s="253" t="s">
        <v>2617</v>
      </c>
      <c r="D1942" s="265" t="s">
        <v>2618</v>
      </c>
      <c r="E1942" s="337"/>
      <c r="F1942" s="337"/>
      <c r="G1942" s="337"/>
      <c r="H1942" s="337"/>
      <c r="I1942" s="239">
        <f t="shared" si="184"/>
        <v>0</v>
      </c>
      <c r="J1942" s="239">
        <f t="shared" si="185"/>
        <v>0</v>
      </c>
    </row>
    <row r="1943" spans="1:10">
      <c r="A1943" s="78"/>
      <c r="B1943" s="199"/>
      <c r="C1943" s="253" t="s">
        <v>3952</v>
      </c>
      <c r="D1943" s="265" t="s">
        <v>3953</v>
      </c>
      <c r="E1943" s="337"/>
      <c r="F1943" s="337"/>
      <c r="G1943" s="337">
        <v>3186</v>
      </c>
      <c r="H1943" s="337">
        <v>3186</v>
      </c>
      <c r="I1943" s="239">
        <f t="shared" ref="I1943:I1974" si="186">E1943+G1943</f>
        <v>3186</v>
      </c>
      <c r="J1943" s="239">
        <f t="shared" ref="J1943:J1974" si="187">F1943+H1943</f>
        <v>3186</v>
      </c>
    </row>
    <row r="1944" spans="1:10">
      <c r="A1944" s="78"/>
      <c r="B1944" s="199"/>
      <c r="C1944" s="253" t="s">
        <v>3954</v>
      </c>
      <c r="D1944" s="265" t="s">
        <v>3955</v>
      </c>
      <c r="E1944" s="337">
        <v>204</v>
      </c>
      <c r="F1944" s="337">
        <v>204</v>
      </c>
      <c r="G1944" s="337"/>
      <c r="H1944" s="337"/>
      <c r="I1944" s="239">
        <f t="shared" si="186"/>
        <v>204</v>
      </c>
      <c r="J1944" s="239">
        <f t="shared" si="187"/>
        <v>204</v>
      </c>
    </row>
    <row r="1945" spans="1:10">
      <c r="A1945" s="78"/>
      <c r="B1945" s="199"/>
      <c r="C1945" s="253" t="s">
        <v>2622</v>
      </c>
      <c r="D1945" s="265" t="s">
        <v>3956</v>
      </c>
      <c r="E1945" s="337"/>
      <c r="F1945" s="337"/>
      <c r="G1945" s="337"/>
      <c r="H1945" s="337"/>
      <c r="I1945" s="239">
        <f t="shared" si="186"/>
        <v>0</v>
      </c>
      <c r="J1945" s="239">
        <f t="shared" si="187"/>
        <v>0</v>
      </c>
    </row>
    <row r="1946" spans="1:10">
      <c r="A1946" s="78"/>
      <c r="B1946" s="199"/>
      <c r="C1946" s="253" t="s">
        <v>2625</v>
      </c>
      <c r="D1946" s="265" t="s">
        <v>2626</v>
      </c>
      <c r="E1946" s="337">
        <v>13</v>
      </c>
      <c r="F1946" s="337">
        <v>13</v>
      </c>
      <c r="G1946" s="337">
        <v>1</v>
      </c>
      <c r="H1946" s="337">
        <v>1</v>
      </c>
      <c r="I1946" s="239">
        <f t="shared" si="186"/>
        <v>14</v>
      </c>
      <c r="J1946" s="239">
        <f t="shared" si="187"/>
        <v>14</v>
      </c>
    </row>
    <row r="1947" spans="1:10">
      <c r="A1947" s="78"/>
      <c r="B1947" s="199"/>
      <c r="C1947" s="253" t="s">
        <v>2141</v>
      </c>
      <c r="D1947" s="265" t="s">
        <v>2142</v>
      </c>
      <c r="E1947" s="337"/>
      <c r="F1947" s="337"/>
      <c r="G1947" s="337"/>
      <c r="H1947" s="337"/>
      <c r="I1947" s="239">
        <f t="shared" si="186"/>
        <v>0</v>
      </c>
      <c r="J1947" s="239">
        <f t="shared" si="187"/>
        <v>0</v>
      </c>
    </row>
    <row r="1948" spans="1:10" ht="38.25">
      <c r="A1948" s="78"/>
      <c r="B1948" s="199"/>
      <c r="C1948" s="253" t="s">
        <v>3957</v>
      </c>
      <c r="D1948" s="265" t="s">
        <v>3958</v>
      </c>
      <c r="E1948" s="242">
        <v>5</v>
      </c>
      <c r="F1948" s="242">
        <v>5</v>
      </c>
      <c r="G1948" s="337">
        <v>764</v>
      </c>
      <c r="H1948" s="337">
        <v>764</v>
      </c>
      <c r="I1948" s="239">
        <f t="shared" si="186"/>
        <v>769</v>
      </c>
      <c r="J1948" s="239">
        <f t="shared" si="187"/>
        <v>769</v>
      </c>
    </row>
    <row r="1949" spans="1:10" ht="25.5">
      <c r="A1949" s="78"/>
      <c r="B1949" s="199"/>
      <c r="C1949" s="253" t="s">
        <v>3959</v>
      </c>
      <c r="D1949" s="265" t="s">
        <v>3960</v>
      </c>
      <c r="E1949" s="337"/>
      <c r="F1949" s="337"/>
      <c r="G1949" s="337"/>
      <c r="H1949" s="337"/>
      <c r="I1949" s="239">
        <f t="shared" si="186"/>
        <v>0</v>
      </c>
      <c r="J1949" s="239">
        <f t="shared" si="187"/>
        <v>0</v>
      </c>
    </row>
    <row r="1950" spans="1:10" ht="25.5">
      <c r="A1950" s="78"/>
      <c r="B1950" s="199"/>
      <c r="C1950" s="253" t="s">
        <v>2120</v>
      </c>
      <c r="D1950" s="265" t="s">
        <v>2274</v>
      </c>
      <c r="E1950" s="337"/>
      <c r="F1950" s="337"/>
      <c r="G1950" s="337">
        <v>2</v>
      </c>
      <c r="H1950" s="337">
        <v>2</v>
      </c>
      <c r="I1950" s="239">
        <f t="shared" si="186"/>
        <v>2</v>
      </c>
      <c r="J1950" s="239">
        <f t="shared" si="187"/>
        <v>2</v>
      </c>
    </row>
    <row r="1951" spans="1:10">
      <c r="A1951" s="78"/>
      <c r="B1951" s="199"/>
      <c r="C1951" s="253" t="s">
        <v>3961</v>
      </c>
      <c r="D1951" s="265" t="s">
        <v>3962</v>
      </c>
      <c r="E1951" s="337"/>
      <c r="F1951" s="337"/>
      <c r="G1951" s="337"/>
      <c r="H1951" s="337"/>
      <c r="I1951" s="239">
        <f t="shared" si="186"/>
        <v>0</v>
      </c>
      <c r="J1951" s="239">
        <f t="shared" si="187"/>
        <v>0</v>
      </c>
    </row>
    <row r="1952" spans="1:10">
      <c r="A1952" s="78"/>
      <c r="B1952" s="199"/>
      <c r="C1952" s="253" t="s">
        <v>2629</v>
      </c>
      <c r="D1952" s="265" t="s">
        <v>3963</v>
      </c>
      <c r="E1952" s="337"/>
      <c r="F1952" s="337"/>
      <c r="G1952" s="337">
        <v>2</v>
      </c>
      <c r="H1952" s="337">
        <v>2</v>
      </c>
      <c r="I1952" s="239">
        <f t="shared" si="186"/>
        <v>2</v>
      </c>
      <c r="J1952" s="239">
        <f t="shared" si="187"/>
        <v>2</v>
      </c>
    </row>
    <row r="1953" spans="1:10">
      <c r="A1953" s="78"/>
      <c r="B1953" s="199"/>
      <c r="C1953" s="253" t="s">
        <v>2507</v>
      </c>
      <c r="D1953" s="265" t="s">
        <v>2508</v>
      </c>
      <c r="E1953" s="337">
        <v>8</v>
      </c>
      <c r="F1953" s="337">
        <v>8</v>
      </c>
      <c r="G1953" s="337">
        <v>821</v>
      </c>
      <c r="H1953" s="337">
        <v>821</v>
      </c>
      <c r="I1953" s="239">
        <f t="shared" si="186"/>
        <v>829</v>
      </c>
      <c r="J1953" s="239">
        <f t="shared" si="187"/>
        <v>829</v>
      </c>
    </row>
    <row r="1954" spans="1:10" ht="25.5">
      <c r="A1954" s="78"/>
      <c r="B1954" s="199"/>
      <c r="C1954" s="253" t="s">
        <v>3964</v>
      </c>
      <c r="D1954" s="265" t="s">
        <v>3965</v>
      </c>
      <c r="E1954" s="337"/>
      <c r="F1954" s="337"/>
      <c r="G1954" s="337"/>
      <c r="H1954" s="337"/>
      <c r="I1954" s="239">
        <f t="shared" si="186"/>
        <v>0</v>
      </c>
      <c r="J1954" s="239">
        <f t="shared" si="187"/>
        <v>0</v>
      </c>
    </row>
    <row r="1955" spans="1:10" ht="25.5">
      <c r="A1955" s="78"/>
      <c r="B1955" s="199"/>
      <c r="C1955" s="253" t="s">
        <v>2462</v>
      </c>
      <c r="D1955" s="265" t="s">
        <v>3966</v>
      </c>
      <c r="E1955" s="242"/>
      <c r="F1955" s="242"/>
      <c r="G1955" s="337"/>
      <c r="H1955" s="337"/>
      <c r="I1955" s="239">
        <f t="shared" si="186"/>
        <v>0</v>
      </c>
      <c r="J1955" s="239">
        <f t="shared" si="187"/>
        <v>0</v>
      </c>
    </row>
    <row r="1956" spans="1:10" ht="25.5">
      <c r="A1956" s="78"/>
      <c r="B1956" s="199"/>
      <c r="C1956" s="253" t="s">
        <v>2148</v>
      </c>
      <c r="D1956" s="265" t="s">
        <v>2149</v>
      </c>
      <c r="E1956" s="242"/>
      <c r="F1956" s="242"/>
      <c r="G1956" s="337"/>
      <c r="H1956" s="337"/>
      <c r="I1956" s="239">
        <f t="shared" si="186"/>
        <v>0</v>
      </c>
      <c r="J1956" s="239">
        <f t="shared" si="187"/>
        <v>0</v>
      </c>
    </row>
    <row r="1957" spans="1:10">
      <c r="A1957" s="78"/>
      <c r="B1957" s="199"/>
      <c r="C1957" s="253" t="s">
        <v>2500</v>
      </c>
      <c r="D1957" s="265" t="s">
        <v>3967</v>
      </c>
      <c r="E1957" s="242"/>
      <c r="F1957" s="242"/>
      <c r="G1957" s="337">
        <v>3</v>
      </c>
      <c r="H1957" s="337">
        <v>3</v>
      </c>
      <c r="I1957" s="239">
        <f t="shared" si="186"/>
        <v>3</v>
      </c>
      <c r="J1957" s="239">
        <f t="shared" si="187"/>
        <v>3</v>
      </c>
    </row>
    <row r="1958" spans="1:10">
      <c r="A1958" s="78"/>
      <c r="B1958" s="199"/>
      <c r="C1958" s="253" t="s">
        <v>2275</v>
      </c>
      <c r="D1958" s="265" t="s">
        <v>3968</v>
      </c>
      <c r="E1958" s="242">
        <v>2</v>
      </c>
      <c r="F1958" s="242">
        <v>2</v>
      </c>
      <c r="G1958" s="337">
        <v>91</v>
      </c>
      <c r="H1958" s="337">
        <v>91</v>
      </c>
      <c r="I1958" s="239">
        <f t="shared" si="186"/>
        <v>93</v>
      </c>
      <c r="J1958" s="239">
        <f t="shared" si="187"/>
        <v>93</v>
      </c>
    </row>
    <row r="1959" spans="1:10" ht="25.5">
      <c r="A1959" s="78"/>
      <c r="B1959" s="199"/>
      <c r="C1959" s="253" t="s">
        <v>2381</v>
      </c>
      <c r="D1959" s="265" t="s">
        <v>3969</v>
      </c>
      <c r="E1959" s="242"/>
      <c r="F1959" s="242"/>
      <c r="G1959" s="337"/>
      <c r="H1959" s="337"/>
      <c r="I1959" s="239">
        <f t="shared" si="186"/>
        <v>0</v>
      </c>
      <c r="J1959" s="239">
        <f t="shared" si="187"/>
        <v>0</v>
      </c>
    </row>
    <row r="1960" spans="1:10" ht="38.25">
      <c r="A1960" s="78"/>
      <c r="B1960" s="199"/>
      <c r="C1960" s="253" t="s">
        <v>1804</v>
      </c>
      <c r="D1960" s="265" t="s">
        <v>3970</v>
      </c>
      <c r="E1960" s="339">
        <v>2</v>
      </c>
      <c r="F1960" s="339">
        <v>2</v>
      </c>
      <c r="G1960" s="340">
        <v>862</v>
      </c>
      <c r="H1960" s="340">
        <v>862</v>
      </c>
      <c r="I1960" s="341">
        <f t="shared" si="186"/>
        <v>864</v>
      </c>
      <c r="J1960" s="341">
        <f t="shared" si="187"/>
        <v>864</v>
      </c>
    </row>
    <row r="1961" spans="1:10">
      <c r="A1961" s="78"/>
      <c r="B1961" s="199"/>
      <c r="C1961" s="253" t="s">
        <v>3971</v>
      </c>
      <c r="D1961" s="265" t="s">
        <v>3972</v>
      </c>
      <c r="E1961" s="242"/>
      <c r="F1961" s="242"/>
      <c r="G1961" s="337"/>
      <c r="H1961" s="337"/>
      <c r="I1961" s="239">
        <f t="shared" si="186"/>
        <v>0</v>
      </c>
      <c r="J1961" s="239">
        <f t="shared" si="187"/>
        <v>0</v>
      </c>
    </row>
    <row r="1962" spans="1:10">
      <c r="A1962" s="78"/>
      <c r="B1962" s="199"/>
      <c r="C1962" s="253" t="s">
        <v>3973</v>
      </c>
      <c r="D1962" s="265" t="s">
        <v>3974</v>
      </c>
      <c r="E1962" s="242"/>
      <c r="F1962" s="242"/>
      <c r="G1962" s="337">
        <v>3178</v>
      </c>
      <c r="H1962" s="337">
        <v>3178</v>
      </c>
      <c r="I1962" s="239">
        <f t="shared" si="186"/>
        <v>3178</v>
      </c>
      <c r="J1962" s="239">
        <f t="shared" si="187"/>
        <v>3178</v>
      </c>
    </row>
    <row r="1963" spans="1:10" ht="25.5">
      <c r="A1963" s="78"/>
      <c r="B1963" s="199"/>
      <c r="C1963" s="233" t="s">
        <v>3975</v>
      </c>
      <c r="D1963" s="234" t="s">
        <v>3976</v>
      </c>
      <c r="E1963" s="238"/>
      <c r="F1963" s="238"/>
      <c r="G1963" s="238"/>
      <c r="H1963" s="238"/>
      <c r="I1963" s="239">
        <f t="shared" si="186"/>
        <v>0</v>
      </c>
      <c r="J1963" s="239">
        <f t="shared" si="187"/>
        <v>0</v>
      </c>
    </row>
    <row r="1964" spans="1:10" ht="15">
      <c r="A1964" s="78"/>
      <c r="B1964" s="199"/>
      <c r="C1964" s="253" t="s">
        <v>3977</v>
      </c>
      <c r="D1964" s="264" t="s">
        <v>3978</v>
      </c>
      <c r="E1964" s="242"/>
      <c r="F1964" s="242"/>
      <c r="G1964" s="342"/>
      <c r="H1964" s="342"/>
      <c r="I1964" s="239">
        <f t="shared" si="186"/>
        <v>0</v>
      </c>
      <c r="J1964" s="239">
        <f t="shared" si="187"/>
        <v>0</v>
      </c>
    </row>
    <row r="1965" spans="1:10" ht="25.5">
      <c r="A1965" s="78"/>
      <c r="B1965" s="199"/>
      <c r="C1965" s="253" t="s">
        <v>3979</v>
      </c>
      <c r="D1965" s="264" t="s">
        <v>3980</v>
      </c>
      <c r="E1965" s="242"/>
      <c r="F1965" s="242"/>
      <c r="G1965" s="342"/>
      <c r="H1965" s="342"/>
      <c r="I1965" s="239">
        <f t="shared" si="186"/>
        <v>0</v>
      </c>
      <c r="J1965" s="239">
        <f t="shared" si="187"/>
        <v>0</v>
      </c>
    </row>
    <row r="1966" spans="1:10" ht="15">
      <c r="A1966" s="78"/>
      <c r="B1966" s="199"/>
      <c r="C1966" s="253" t="s">
        <v>3981</v>
      </c>
      <c r="D1966" s="264" t="s">
        <v>3982</v>
      </c>
      <c r="E1966" s="242"/>
      <c r="F1966" s="242"/>
      <c r="G1966" s="342"/>
      <c r="H1966" s="342"/>
      <c r="I1966" s="239">
        <f t="shared" si="186"/>
        <v>0</v>
      </c>
      <c r="J1966" s="239">
        <f t="shared" si="187"/>
        <v>0</v>
      </c>
    </row>
    <row r="1967" spans="1:10" ht="38.25">
      <c r="A1967" s="78"/>
      <c r="B1967" s="199"/>
      <c r="C1967" s="253" t="s">
        <v>3983</v>
      </c>
      <c r="D1967" s="264" t="s">
        <v>3984</v>
      </c>
      <c r="E1967" s="242"/>
      <c r="F1967" s="242"/>
      <c r="G1967" s="342"/>
      <c r="H1967" s="342"/>
      <c r="I1967" s="239">
        <f t="shared" si="186"/>
        <v>0</v>
      </c>
      <c r="J1967" s="239">
        <f t="shared" si="187"/>
        <v>0</v>
      </c>
    </row>
    <row r="1968" spans="1:10" ht="51">
      <c r="A1968" s="78"/>
      <c r="B1968" s="199"/>
      <c r="C1968" s="253" t="s">
        <v>3985</v>
      </c>
      <c r="D1968" s="264" t="s">
        <v>3986</v>
      </c>
      <c r="E1968" s="242"/>
      <c r="F1968" s="242"/>
      <c r="G1968" s="342"/>
      <c r="H1968" s="342"/>
      <c r="I1968" s="239">
        <f t="shared" si="186"/>
        <v>0</v>
      </c>
      <c r="J1968" s="239">
        <f t="shared" si="187"/>
        <v>0</v>
      </c>
    </row>
    <row r="1969" spans="1:10" ht="25.5">
      <c r="A1969" s="78"/>
      <c r="B1969" s="199"/>
      <c r="C1969" s="253" t="s">
        <v>3987</v>
      </c>
      <c r="D1969" s="264" t="s">
        <v>3988</v>
      </c>
      <c r="E1969" s="242"/>
      <c r="F1969" s="242"/>
      <c r="G1969" s="342"/>
      <c r="H1969" s="342"/>
      <c r="I1969" s="239">
        <f t="shared" si="186"/>
        <v>0</v>
      </c>
      <c r="J1969" s="239">
        <f t="shared" si="187"/>
        <v>0</v>
      </c>
    </row>
    <row r="1970" spans="1:10" ht="38.25">
      <c r="A1970" s="78"/>
      <c r="B1970" s="199"/>
      <c r="C1970" s="253" t="s">
        <v>3989</v>
      </c>
      <c r="D1970" s="264" t="s">
        <v>3990</v>
      </c>
      <c r="E1970" s="242"/>
      <c r="F1970" s="242"/>
      <c r="G1970" s="342"/>
      <c r="H1970" s="342"/>
      <c r="I1970" s="239">
        <f t="shared" si="186"/>
        <v>0</v>
      </c>
      <c r="J1970" s="239">
        <f t="shared" si="187"/>
        <v>0</v>
      </c>
    </row>
    <row r="1971" spans="1:10" ht="38.25">
      <c r="A1971" s="78"/>
      <c r="B1971" s="199"/>
      <c r="C1971" s="253" t="s">
        <v>3991</v>
      </c>
      <c r="D1971" s="264" t="s">
        <v>3992</v>
      </c>
      <c r="E1971" s="242"/>
      <c r="F1971" s="242"/>
      <c r="G1971" s="342"/>
      <c r="H1971" s="342"/>
      <c r="I1971" s="239">
        <f t="shared" si="186"/>
        <v>0</v>
      </c>
      <c r="J1971" s="239">
        <f t="shared" si="187"/>
        <v>0</v>
      </c>
    </row>
    <row r="1972" spans="1:10" ht="15">
      <c r="A1972" s="78"/>
      <c r="B1972" s="199"/>
      <c r="C1972" s="253" t="s">
        <v>3993</v>
      </c>
      <c r="D1972" s="264" t="s">
        <v>3994</v>
      </c>
      <c r="E1972" s="242"/>
      <c r="F1972" s="242"/>
      <c r="G1972" s="342"/>
      <c r="H1972" s="342"/>
      <c r="I1972" s="239">
        <f t="shared" si="186"/>
        <v>0</v>
      </c>
      <c r="J1972" s="239">
        <f t="shared" si="187"/>
        <v>0</v>
      </c>
    </row>
    <row r="1973" spans="1:10" ht="15">
      <c r="A1973" s="78"/>
      <c r="B1973" s="199"/>
      <c r="C1973" s="253" t="s">
        <v>2262</v>
      </c>
      <c r="D1973" s="264" t="s">
        <v>2263</v>
      </c>
      <c r="E1973" s="242"/>
      <c r="F1973" s="242"/>
      <c r="G1973" s="342"/>
      <c r="H1973" s="342"/>
      <c r="I1973" s="239">
        <f t="shared" si="186"/>
        <v>0</v>
      </c>
      <c r="J1973" s="239">
        <f t="shared" si="187"/>
        <v>0</v>
      </c>
    </row>
    <row r="1974" spans="1:10" ht="25.5">
      <c r="A1974" s="78"/>
      <c r="B1974" s="199"/>
      <c r="C1974" s="253" t="s">
        <v>3507</v>
      </c>
      <c r="D1974" s="264" t="s">
        <v>3995</v>
      </c>
      <c r="E1974" s="242"/>
      <c r="F1974" s="242"/>
      <c r="G1974" s="342"/>
      <c r="H1974" s="342"/>
      <c r="I1974" s="239">
        <f t="shared" si="186"/>
        <v>0</v>
      </c>
      <c r="J1974" s="239">
        <f t="shared" si="187"/>
        <v>0</v>
      </c>
    </row>
    <row r="1975" spans="1:10" ht="15">
      <c r="A1975" s="78"/>
      <c r="B1975" s="199"/>
      <c r="C1975" s="253" t="s">
        <v>3204</v>
      </c>
      <c r="D1975" s="264" t="s">
        <v>3205</v>
      </c>
      <c r="E1975" s="242"/>
      <c r="F1975" s="242"/>
      <c r="G1975" s="342"/>
      <c r="H1975" s="342"/>
      <c r="I1975" s="239">
        <f t="shared" ref="I1975:I2006" si="188">E1975+G1975</f>
        <v>0</v>
      </c>
      <c r="J1975" s="239">
        <f t="shared" ref="J1975:J2006" si="189">F1975+H1975</f>
        <v>0</v>
      </c>
    </row>
    <row r="1976" spans="1:10" ht="15">
      <c r="A1976" s="78"/>
      <c r="B1976" s="199"/>
      <c r="C1976" s="253" t="s">
        <v>2627</v>
      </c>
      <c r="D1976" s="264" t="s">
        <v>3996</v>
      </c>
      <c r="E1976" s="242"/>
      <c r="F1976" s="242"/>
      <c r="G1976" s="342"/>
      <c r="H1976" s="342"/>
      <c r="I1976" s="239">
        <f t="shared" si="188"/>
        <v>0</v>
      </c>
      <c r="J1976" s="239">
        <f t="shared" si="189"/>
        <v>0</v>
      </c>
    </row>
    <row r="1977" spans="1:10" ht="25.5">
      <c r="A1977" s="78"/>
      <c r="B1977" s="199"/>
      <c r="C1977" s="253" t="s">
        <v>2075</v>
      </c>
      <c r="D1977" s="264" t="s">
        <v>3997</v>
      </c>
      <c r="E1977" s="242"/>
      <c r="F1977" s="242"/>
      <c r="G1977" s="342"/>
      <c r="H1977" s="342"/>
      <c r="I1977" s="239">
        <f t="shared" si="188"/>
        <v>0</v>
      </c>
      <c r="J1977" s="239">
        <f t="shared" si="189"/>
        <v>0</v>
      </c>
    </row>
    <row r="1978" spans="1:10" ht="25.5">
      <c r="A1978" s="78"/>
      <c r="B1978" s="199"/>
      <c r="C1978" s="253" t="s">
        <v>2504</v>
      </c>
      <c r="D1978" s="264" t="s">
        <v>3998</v>
      </c>
      <c r="E1978" s="242"/>
      <c r="F1978" s="242"/>
      <c r="G1978" s="342">
        <v>1</v>
      </c>
      <c r="H1978" s="342">
        <v>1</v>
      </c>
      <c r="I1978" s="239">
        <f t="shared" si="188"/>
        <v>1</v>
      </c>
      <c r="J1978" s="239">
        <f t="shared" si="189"/>
        <v>1</v>
      </c>
    </row>
    <row r="1979" spans="1:10" ht="25.5">
      <c r="A1979" s="78"/>
      <c r="B1979" s="199"/>
      <c r="C1979" s="253" t="s">
        <v>2511</v>
      </c>
      <c r="D1979" s="264" t="s">
        <v>3999</v>
      </c>
      <c r="E1979" s="242"/>
      <c r="F1979" s="242"/>
      <c r="G1979" s="342"/>
      <c r="H1979" s="342"/>
      <c r="I1979" s="239">
        <f t="shared" si="188"/>
        <v>0</v>
      </c>
      <c r="J1979" s="239">
        <f t="shared" si="189"/>
        <v>0</v>
      </c>
    </row>
    <row r="1980" spans="1:10" ht="15">
      <c r="A1980" s="78"/>
      <c r="B1980" s="199"/>
      <c r="C1980" s="253" t="s">
        <v>1794</v>
      </c>
      <c r="D1980" s="264" t="s">
        <v>2042</v>
      </c>
      <c r="E1980" s="242"/>
      <c r="F1980" s="242"/>
      <c r="G1980" s="342"/>
      <c r="H1980" s="342"/>
      <c r="I1980" s="239">
        <f t="shared" si="188"/>
        <v>0</v>
      </c>
      <c r="J1980" s="239">
        <f t="shared" si="189"/>
        <v>0</v>
      </c>
    </row>
    <row r="1981" spans="1:10" ht="25.5">
      <c r="A1981" s="78"/>
      <c r="B1981" s="199"/>
      <c r="C1981" s="233" t="s">
        <v>2116</v>
      </c>
      <c r="D1981" s="234" t="s">
        <v>2150</v>
      </c>
      <c r="E1981" s="242"/>
      <c r="F1981" s="242"/>
      <c r="G1981" s="342">
        <v>2</v>
      </c>
      <c r="H1981" s="342">
        <v>2</v>
      </c>
      <c r="I1981" s="239">
        <f t="shared" si="188"/>
        <v>2</v>
      </c>
      <c r="J1981" s="239">
        <f t="shared" si="189"/>
        <v>2</v>
      </c>
    </row>
    <row r="1982" spans="1:10" ht="15">
      <c r="A1982" s="78"/>
      <c r="B1982" s="199"/>
      <c r="C1982" s="253" t="s">
        <v>4000</v>
      </c>
      <c r="D1982" s="264" t="s">
        <v>4001</v>
      </c>
      <c r="E1982" s="242"/>
      <c r="F1982" s="242"/>
      <c r="G1982" s="342"/>
      <c r="H1982" s="342"/>
      <c r="I1982" s="239">
        <f t="shared" si="188"/>
        <v>0</v>
      </c>
      <c r="J1982" s="239">
        <f t="shared" si="189"/>
        <v>0</v>
      </c>
    </row>
    <row r="1983" spans="1:10" ht="15">
      <c r="A1983" s="78"/>
      <c r="B1983" s="199"/>
      <c r="C1983" s="233" t="s">
        <v>2122</v>
      </c>
      <c r="D1983" s="234" t="s">
        <v>2123</v>
      </c>
      <c r="E1983" s="242"/>
      <c r="F1983" s="242"/>
      <c r="G1983" s="342">
        <v>16</v>
      </c>
      <c r="H1983" s="342">
        <v>16</v>
      </c>
      <c r="I1983" s="239">
        <f t="shared" si="188"/>
        <v>16</v>
      </c>
      <c r="J1983" s="239">
        <f t="shared" si="189"/>
        <v>16</v>
      </c>
    </row>
    <row r="1984" spans="1:10" ht="15">
      <c r="A1984" s="78"/>
      <c r="B1984" s="199"/>
      <c r="C1984" s="233" t="s">
        <v>3276</v>
      </c>
      <c r="D1984" s="234" t="s">
        <v>3277</v>
      </c>
      <c r="E1984" s="242"/>
      <c r="F1984" s="242"/>
      <c r="G1984" s="342"/>
      <c r="H1984" s="342"/>
      <c r="I1984" s="239">
        <f t="shared" si="188"/>
        <v>0</v>
      </c>
      <c r="J1984" s="239">
        <f t="shared" si="189"/>
        <v>0</v>
      </c>
    </row>
    <row r="1985" spans="1:10" ht="15">
      <c r="A1985" s="78"/>
      <c r="B1985" s="199"/>
      <c r="C1985" s="253" t="s">
        <v>4002</v>
      </c>
      <c r="D1985" s="264" t="s">
        <v>4003</v>
      </c>
      <c r="E1985" s="242"/>
      <c r="F1985" s="242"/>
      <c r="G1985" s="342"/>
      <c r="H1985" s="342"/>
      <c r="I1985" s="239">
        <f t="shared" si="188"/>
        <v>0</v>
      </c>
      <c r="J1985" s="239">
        <f t="shared" si="189"/>
        <v>0</v>
      </c>
    </row>
    <row r="1986" spans="1:10" ht="89.25">
      <c r="A1986" s="78"/>
      <c r="B1986" s="199"/>
      <c r="C1986" s="274" t="s">
        <v>2718</v>
      </c>
      <c r="D1986" s="277" t="s">
        <v>2719</v>
      </c>
      <c r="E1986" s="287"/>
      <c r="F1986" s="287"/>
      <c r="G1986" s="302"/>
      <c r="H1986" s="302"/>
      <c r="I1986" s="239">
        <f t="shared" si="188"/>
        <v>0</v>
      </c>
      <c r="J1986" s="239">
        <f t="shared" si="189"/>
        <v>0</v>
      </c>
    </row>
    <row r="1987" spans="1:10" ht="15">
      <c r="A1987" s="78"/>
      <c r="B1987" s="199"/>
      <c r="C1987" s="274" t="s">
        <v>122</v>
      </c>
      <c r="D1987" s="277" t="s">
        <v>123</v>
      </c>
      <c r="E1987" s="287"/>
      <c r="F1987" s="287"/>
      <c r="G1987" s="273"/>
      <c r="H1987" s="273"/>
      <c r="I1987" s="239">
        <f t="shared" si="188"/>
        <v>0</v>
      </c>
      <c r="J1987" s="239">
        <f t="shared" si="189"/>
        <v>0</v>
      </c>
    </row>
    <row r="1988" spans="1:10" ht="15">
      <c r="A1988" s="78"/>
      <c r="B1988" s="199"/>
      <c r="C1988" s="274" t="s">
        <v>124</v>
      </c>
      <c r="D1988" s="277" t="s">
        <v>125</v>
      </c>
      <c r="E1988" s="287"/>
      <c r="F1988" s="287"/>
      <c r="G1988" s="273"/>
      <c r="H1988" s="273"/>
      <c r="I1988" s="239">
        <f t="shared" si="188"/>
        <v>0</v>
      </c>
      <c r="J1988" s="239">
        <f t="shared" si="189"/>
        <v>0</v>
      </c>
    </row>
    <row r="1989" spans="1:10" ht="15">
      <c r="A1989" s="78"/>
      <c r="B1989" s="199"/>
      <c r="C1989" s="274" t="s">
        <v>126</v>
      </c>
      <c r="D1989" s="277" t="s">
        <v>135</v>
      </c>
      <c r="E1989" s="287"/>
      <c r="F1989" s="287"/>
      <c r="G1989" s="273"/>
      <c r="H1989" s="273"/>
      <c r="I1989" s="239">
        <f t="shared" si="188"/>
        <v>0</v>
      </c>
      <c r="J1989" s="239">
        <f t="shared" si="189"/>
        <v>0</v>
      </c>
    </row>
    <row r="1990" spans="1:10" ht="25.5">
      <c r="A1990" s="78"/>
      <c r="B1990" s="199"/>
      <c r="C1990" s="274" t="s">
        <v>127</v>
      </c>
      <c r="D1990" s="277" t="s">
        <v>2710</v>
      </c>
      <c r="E1990" s="287"/>
      <c r="F1990" s="287"/>
      <c r="G1990" s="273"/>
      <c r="H1990" s="273"/>
      <c r="I1990" s="239">
        <f t="shared" si="188"/>
        <v>0</v>
      </c>
      <c r="J1990" s="239">
        <f t="shared" si="189"/>
        <v>0</v>
      </c>
    </row>
    <row r="1991" spans="1:10" ht="15">
      <c r="A1991" s="78"/>
      <c r="B1991" s="199"/>
      <c r="C1991" s="274" t="s">
        <v>128</v>
      </c>
      <c r="D1991" s="277" t="s">
        <v>2711</v>
      </c>
      <c r="E1991" s="287"/>
      <c r="F1991" s="287"/>
      <c r="G1991" s="273"/>
      <c r="H1991" s="273"/>
      <c r="I1991" s="239">
        <f t="shared" si="188"/>
        <v>0</v>
      </c>
      <c r="J1991" s="239">
        <f t="shared" si="189"/>
        <v>0</v>
      </c>
    </row>
    <row r="1992" spans="1:10" ht="25.5">
      <c r="A1992" s="78"/>
      <c r="B1992" s="199"/>
      <c r="C1992" s="274" t="s">
        <v>129</v>
      </c>
      <c r="D1992" s="277" t="s">
        <v>134</v>
      </c>
      <c r="E1992" s="287"/>
      <c r="F1992" s="287"/>
      <c r="G1992" s="302"/>
      <c r="H1992" s="302"/>
      <c r="I1992" s="239">
        <f t="shared" si="188"/>
        <v>0</v>
      </c>
      <c r="J1992" s="239">
        <f t="shared" si="189"/>
        <v>0</v>
      </c>
    </row>
    <row r="1993" spans="1:10" ht="51">
      <c r="A1993" s="78"/>
      <c r="B1993" s="199"/>
      <c r="C1993" s="274" t="s">
        <v>2712</v>
      </c>
      <c r="D1993" s="277" t="s">
        <v>2713</v>
      </c>
      <c r="E1993" s="287"/>
      <c r="F1993" s="287"/>
      <c r="G1993" s="302"/>
      <c r="H1993" s="302"/>
      <c r="I1993" s="239">
        <f t="shared" si="188"/>
        <v>0</v>
      </c>
      <c r="J1993" s="239">
        <f t="shared" si="189"/>
        <v>0</v>
      </c>
    </row>
    <row r="1994" spans="1:10" ht="63.75">
      <c r="A1994" s="78"/>
      <c r="B1994" s="199"/>
      <c r="C1994" s="274" t="s">
        <v>130</v>
      </c>
      <c r="D1994" s="277" t="s">
        <v>131</v>
      </c>
      <c r="E1994" s="287"/>
      <c r="F1994" s="287"/>
      <c r="G1994" s="302"/>
      <c r="H1994" s="302"/>
      <c r="I1994" s="239">
        <f t="shared" si="188"/>
        <v>0</v>
      </c>
      <c r="J1994" s="239">
        <f t="shared" si="189"/>
        <v>0</v>
      </c>
    </row>
    <row r="1995" spans="1:10" ht="25.5">
      <c r="A1995" s="78"/>
      <c r="B1995" s="199"/>
      <c r="C1995" s="274" t="s">
        <v>2714</v>
      </c>
      <c r="D1995" s="277" t="s">
        <v>2715</v>
      </c>
      <c r="E1995" s="287"/>
      <c r="F1995" s="287"/>
      <c r="G1995" s="302"/>
      <c r="H1995" s="302"/>
      <c r="I1995" s="239">
        <f t="shared" si="188"/>
        <v>0</v>
      </c>
      <c r="J1995" s="239">
        <f t="shared" si="189"/>
        <v>0</v>
      </c>
    </row>
    <row r="1996" spans="1:10" ht="38.25">
      <c r="A1996" s="78"/>
      <c r="B1996" s="199"/>
      <c r="C1996" s="274" t="s">
        <v>2716</v>
      </c>
      <c r="D1996" s="277" t="s">
        <v>2717</v>
      </c>
      <c r="E1996" s="287"/>
      <c r="F1996" s="287"/>
      <c r="G1996" s="302"/>
      <c r="H1996" s="302"/>
      <c r="I1996" s="239">
        <f t="shared" si="188"/>
        <v>0</v>
      </c>
      <c r="J1996" s="239">
        <f t="shared" si="189"/>
        <v>0</v>
      </c>
    </row>
    <row r="1997" spans="1:10" ht="76.5">
      <c r="A1997" s="78"/>
      <c r="B1997" s="199"/>
      <c r="C1997" s="274" t="s">
        <v>132</v>
      </c>
      <c r="D1997" s="277" t="s">
        <v>133</v>
      </c>
      <c r="E1997" s="287"/>
      <c r="F1997" s="287"/>
      <c r="G1997" s="302"/>
      <c r="H1997" s="302"/>
      <c r="I1997" s="239">
        <f t="shared" si="188"/>
        <v>0</v>
      </c>
      <c r="J1997" s="239">
        <f t="shared" si="189"/>
        <v>0</v>
      </c>
    </row>
    <row r="1998" spans="1:10" ht="25.5">
      <c r="A1998" s="78"/>
      <c r="B1998" s="199"/>
      <c r="C1998" s="274" t="s">
        <v>2481</v>
      </c>
      <c r="D1998" s="310" t="s">
        <v>3320</v>
      </c>
      <c r="E1998" s="287"/>
      <c r="F1998" s="287"/>
      <c r="G1998" s="302">
        <v>17</v>
      </c>
      <c r="H1998" s="302">
        <v>17</v>
      </c>
      <c r="I1998" s="239">
        <f t="shared" si="188"/>
        <v>17</v>
      </c>
      <c r="J1998" s="239">
        <f t="shared" si="189"/>
        <v>17</v>
      </c>
    </row>
    <row r="1999" spans="1:10" ht="25.5">
      <c r="A1999" s="78"/>
      <c r="B1999" s="199"/>
      <c r="C1999" s="274" t="s">
        <v>2152</v>
      </c>
      <c r="D1999" s="310" t="s">
        <v>4004</v>
      </c>
      <c r="E1999" s="287"/>
      <c r="F1999" s="287"/>
      <c r="G1999" s="302">
        <v>15</v>
      </c>
      <c r="H1999" s="302">
        <v>15</v>
      </c>
      <c r="I1999" s="239">
        <f t="shared" si="188"/>
        <v>15</v>
      </c>
      <c r="J1999" s="239">
        <f t="shared" si="189"/>
        <v>15</v>
      </c>
    </row>
    <row r="2000" spans="1:10" ht="25.5">
      <c r="A2000" s="78"/>
      <c r="B2000" s="199"/>
      <c r="C2000" s="274" t="s">
        <v>2049</v>
      </c>
      <c r="D2000" s="310" t="s">
        <v>2050</v>
      </c>
      <c r="E2000" s="287"/>
      <c r="F2000" s="287"/>
      <c r="G2000" s="302"/>
      <c r="H2000" s="302"/>
      <c r="I2000" s="239">
        <f t="shared" si="188"/>
        <v>0</v>
      </c>
      <c r="J2000" s="239">
        <f t="shared" si="189"/>
        <v>0</v>
      </c>
    </row>
    <row r="2001" spans="1:10" ht="15">
      <c r="A2001" s="78"/>
      <c r="B2001" s="199"/>
      <c r="C2001" s="274" t="s">
        <v>4005</v>
      </c>
      <c r="D2001" s="310" t="s">
        <v>4006</v>
      </c>
      <c r="E2001" s="287"/>
      <c r="F2001" s="287"/>
      <c r="G2001" s="302"/>
      <c r="H2001" s="302"/>
      <c r="I2001" s="239">
        <f t="shared" si="188"/>
        <v>0</v>
      </c>
      <c r="J2001" s="239">
        <f t="shared" si="189"/>
        <v>0</v>
      </c>
    </row>
    <row r="2002" spans="1:10" ht="15">
      <c r="A2002" s="78"/>
      <c r="B2002" s="199"/>
      <c r="C2002" s="274" t="s">
        <v>4007</v>
      </c>
      <c r="D2002" s="310" t="s">
        <v>4008</v>
      </c>
      <c r="E2002" s="287"/>
      <c r="F2002" s="287"/>
      <c r="G2002" s="302"/>
      <c r="H2002" s="302"/>
      <c r="I2002" s="239">
        <f t="shared" si="188"/>
        <v>0</v>
      </c>
      <c r="J2002" s="239">
        <f t="shared" si="189"/>
        <v>0</v>
      </c>
    </row>
    <row r="2003" spans="1:10" ht="15">
      <c r="A2003" s="78"/>
      <c r="B2003" s="199"/>
      <c r="C2003" s="274" t="s">
        <v>4009</v>
      </c>
      <c r="D2003" s="310" t="s">
        <v>4010</v>
      </c>
      <c r="E2003" s="287"/>
      <c r="F2003" s="287"/>
      <c r="G2003" s="302"/>
      <c r="H2003" s="302"/>
      <c r="I2003" s="239">
        <f t="shared" si="188"/>
        <v>0</v>
      </c>
      <c r="J2003" s="239">
        <f t="shared" si="189"/>
        <v>0</v>
      </c>
    </row>
    <row r="2004" spans="1:10" ht="15">
      <c r="A2004" s="78"/>
      <c r="B2004" s="199"/>
      <c r="C2004" s="274" t="s">
        <v>3270</v>
      </c>
      <c r="D2004" s="310" t="s">
        <v>3271</v>
      </c>
      <c r="E2004" s="287"/>
      <c r="F2004" s="287"/>
      <c r="G2004" s="302"/>
      <c r="H2004" s="302"/>
      <c r="I2004" s="239">
        <f t="shared" si="188"/>
        <v>0</v>
      </c>
      <c r="J2004" s="239">
        <f t="shared" si="189"/>
        <v>0</v>
      </c>
    </row>
    <row r="2005" spans="1:10" ht="15">
      <c r="A2005" s="78"/>
      <c r="B2005" s="199"/>
      <c r="C2005" s="274" t="s">
        <v>3272</v>
      </c>
      <c r="D2005" s="310" t="s">
        <v>3273</v>
      </c>
      <c r="E2005" s="287"/>
      <c r="F2005" s="287"/>
      <c r="G2005" s="302"/>
      <c r="H2005" s="302"/>
      <c r="I2005" s="239">
        <f t="shared" si="188"/>
        <v>0</v>
      </c>
      <c r="J2005" s="239">
        <f t="shared" si="189"/>
        <v>0</v>
      </c>
    </row>
    <row r="2006" spans="1:10" ht="15">
      <c r="A2006" s="78"/>
      <c r="B2006" s="199"/>
      <c r="C2006" s="274" t="s">
        <v>2483</v>
      </c>
      <c r="D2006" s="310" t="s">
        <v>4011</v>
      </c>
      <c r="E2006" s="287"/>
      <c r="F2006" s="287"/>
      <c r="G2006" s="302">
        <v>13</v>
      </c>
      <c r="H2006" s="302">
        <v>13</v>
      </c>
      <c r="I2006" s="239">
        <f t="shared" si="188"/>
        <v>13</v>
      </c>
      <c r="J2006" s="239">
        <f t="shared" si="189"/>
        <v>13</v>
      </c>
    </row>
    <row r="2007" spans="1:10" ht="15">
      <c r="A2007" s="78"/>
      <c r="B2007" s="199"/>
      <c r="C2007" s="274" t="s">
        <v>3954</v>
      </c>
      <c r="D2007" s="310" t="s">
        <v>3955</v>
      </c>
      <c r="E2007" s="287"/>
      <c r="F2007" s="287"/>
      <c r="G2007" s="302"/>
      <c r="H2007" s="302"/>
      <c r="I2007" s="239">
        <f t="shared" ref="I2007:I2015" si="190">E2007+G2007</f>
        <v>0</v>
      </c>
      <c r="J2007" s="239">
        <f t="shared" ref="J2007:J2015" si="191">F2007+H2007</f>
        <v>0</v>
      </c>
    </row>
    <row r="2008" spans="1:10" ht="25.5">
      <c r="A2008" s="78"/>
      <c r="B2008" s="199"/>
      <c r="C2008" s="274" t="s">
        <v>4012</v>
      </c>
      <c r="D2008" s="310" t="s">
        <v>4013</v>
      </c>
      <c r="E2008" s="287"/>
      <c r="F2008" s="287"/>
      <c r="G2008" s="302"/>
      <c r="H2008" s="302"/>
      <c r="I2008" s="239">
        <f t="shared" si="190"/>
        <v>0</v>
      </c>
      <c r="J2008" s="239">
        <f t="shared" si="191"/>
        <v>0</v>
      </c>
    </row>
    <row r="2009" spans="1:10" ht="15">
      <c r="A2009" s="78"/>
      <c r="B2009" s="199"/>
      <c r="C2009" s="274" t="s">
        <v>2124</v>
      </c>
      <c r="D2009" s="310" t="s">
        <v>4014</v>
      </c>
      <c r="E2009" s="305"/>
      <c r="F2009" s="305"/>
      <c r="G2009" s="306"/>
      <c r="H2009" s="306"/>
      <c r="I2009" s="239">
        <f t="shared" si="190"/>
        <v>0</v>
      </c>
      <c r="J2009" s="239">
        <f t="shared" si="191"/>
        <v>0</v>
      </c>
    </row>
    <row r="2010" spans="1:10" ht="15">
      <c r="A2010" s="78"/>
      <c r="B2010" s="199"/>
      <c r="C2010" s="274" t="s">
        <v>2056</v>
      </c>
      <c r="D2010" s="310" t="s">
        <v>2057</v>
      </c>
      <c r="E2010" s="305"/>
      <c r="F2010" s="305"/>
      <c r="G2010" s="306"/>
      <c r="H2010" s="306"/>
      <c r="I2010" s="239">
        <f t="shared" si="190"/>
        <v>0</v>
      </c>
      <c r="J2010" s="239">
        <f t="shared" si="191"/>
        <v>0</v>
      </c>
    </row>
    <row r="2011" spans="1:10" ht="15">
      <c r="A2011" s="78"/>
      <c r="B2011" s="199"/>
      <c r="C2011" s="274" t="s">
        <v>2649</v>
      </c>
      <c r="D2011" s="310" t="s">
        <v>3306</v>
      </c>
      <c r="E2011" s="305"/>
      <c r="F2011" s="305"/>
      <c r="G2011" s="306"/>
      <c r="H2011" s="306"/>
      <c r="I2011" s="239">
        <f t="shared" si="190"/>
        <v>0</v>
      </c>
      <c r="J2011" s="239">
        <f t="shared" si="191"/>
        <v>0</v>
      </c>
    </row>
    <row r="2012" spans="1:10" ht="25.5">
      <c r="A2012" s="78"/>
      <c r="B2012" s="199"/>
      <c r="C2012" s="274" t="s">
        <v>1807</v>
      </c>
      <c r="D2012" s="310" t="s">
        <v>1808</v>
      </c>
      <c r="E2012" s="287"/>
      <c r="F2012" s="287"/>
      <c r="G2012" s="302">
        <v>3</v>
      </c>
      <c r="H2012" s="302">
        <v>3</v>
      </c>
      <c r="I2012" s="239">
        <f t="shared" si="190"/>
        <v>3</v>
      </c>
      <c r="J2012" s="239">
        <f t="shared" si="191"/>
        <v>3</v>
      </c>
    </row>
    <row r="2013" spans="1:10" ht="25.5">
      <c r="A2013" s="78"/>
      <c r="B2013" s="199"/>
      <c r="C2013" s="274" t="s">
        <v>2073</v>
      </c>
      <c r="D2013" s="310" t="s">
        <v>4015</v>
      </c>
      <c r="E2013" s="287"/>
      <c r="F2013" s="287"/>
      <c r="G2013" s="302"/>
      <c r="H2013" s="302"/>
      <c r="I2013" s="239">
        <f t="shared" si="190"/>
        <v>0</v>
      </c>
      <c r="J2013" s="239">
        <f t="shared" si="191"/>
        <v>0</v>
      </c>
    </row>
    <row r="2014" spans="1:10" ht="15">
      <c r="A2014" s="78"/>
      <c r="B2014" s="199"/>
      <c r="C2014" s="274">
        <v>58500001</v>
      </c>
      <c r="D2014" s="310" t="s">
        <v>4016</v>
      </c>
      <c r="E2014" s="287">
        <v>1</v>
      </c>
      <c r="F2014" s="287">
        <v>1</v>
      </c>
      <c r="G2014" s="302"/>
      <c r="H2014" s="302"/>
      <c r="I2014" s="239">
        <f t="shared" si="190"/>
        <v>1</v>
      </c>
      <c r="J2014" s="239">
        <f t="shared" si="191"/>
        <v>1</v>
      </c>
    </row>
    <row r="2015" spans="1:10" ht="15">
      <c r="A2015" s="78"/>
      <c r="B2015" s="199"/>
      <c r="C2015" s="274" t="s">
        <v>4017</v>
      </c>
      <c r="D2015" s="310" t="s">
        <v>4018</v>
      </c>
      <c r="E2015" s="287"/>
      <c r="F2015" s="287"/>
      <c r="G2015" s="302"/>
      <c r="H2015" s="302"/>
      <c r="I2015" s="239">
        <f t="shared" si="190"/>
        <v>0</v>
      </c>
      <c r="J2015" s="239">
        <f t="shared" si="191"/>
        <v>0</v>
      </c>
    </row>
    <row r="2016" spans="1:10" ht="15">
      <c r="A2016" s="78"/>
      <c r="B2016" s="199"/>
      <c r="C2016" s="274" t="s">
        <v>4019</v>
      </c>
      <c r="D2016" s="310" t="s">
        <v>3271</v>
      </c>
      <c r="E2016" s="287"/>
      <c r="F2016" s="287"/>
      <c r="G2016" s="302"/>
      <c r="H2016" s="302"/>
      <c r="I2016" s="239"/>
      <c r="J2016" s="239"/>
    </row>
    <row r="2017" spans="1:10" ht="15">
      <c r="A2017" s="78"/>
      <c r="B2017" s="199"/>
      <c r="C2017" s="274" t="s">
        <v>2647</v>
      </c>
      <c r="D2017" s="310" t="s">
        <v>2648</v>
      </c>
      <c r="E2017" s="287">
        <v>1</v>
      </c>
      <c r="F2017" s="287">
        <v>1</v>
      </c>
      <c r="G2017" s="302">
        <v>2</v>
      </c>
      <c r="H2017" s="302">
        <v>2</v>
      </c>
      <c r="I2017" s="239">
        <f t="shared" ref="I2017:J2024" si="192">E2017+G2017</f>
        <v>3</v>
      </c>
      <c r="J2017" s="239">
        <f t="shared" si="192"/>
        <v>3</v>
      </c>
    </row>
    <row r="2018" spans="1:10" ht="25.5">
      <c r="A2018" s="78"/>
      <c r="B2018" s="199"/>
      <c r="C2018" s="274" t="s">
        <v>2619</v>
      </c>
      <c r="D2018" s="310" t="s">
        <v>4020</v>
      </c>
      <c r="E2018" s="287"/>
      <c r="F2018" s="287"/>
      <c r="G2018" s="302"/>
      <c r="H2018" s="302"/>
      <c r="I2018" s="239">
        <f t="shared" si="192"/>
        <v>0</v>
      </c>
      <c r="J2018" s="239">
        <f t="shared" si="192"/>
        <v>0</v>
      </c>
    </row>
    <row r="2019" spans="1:10" ht="25.5">
      <c r="A2019" s="78"/>
      <c r="B2019" s="199"/>
      <c r="C2019" s="274" t="s">
        <v>1822</v>
      </c>
      <c r="D2019" s="310" t="s">
        <v>4021</v>
      </c>
      <c r="E2019" s="287">
        <v>5</v>
      </c>
      <c r="F2019" s="287">
        <v>5</v>
      </c>
      <c r="G2019" s="302">
        <v>35</v>
      </c>
      <c r="H2019" s="302">
        <v>35</v>
      </c>
      <c r="I2019" s="239">
        <f t="shared" si="192"/>
        <v>40</v>
      </c>
      <c r="J2019" s="239">
        <f t="shared" si="192"/>
        <v>40</v>
      </c>
    </row>
    <row r="2020" spans="1:10" ht="25.5">
      <c r="A2020" s="78"/>
      <c r="B2020" s="199"/>
      <c r="C2020" s="274" t="s">
        <v>2516</v>
      </c>
      <c r="D2020" s="310" t="s">
        <v>4022</v>
      </c>
      <c r="E2020" s="287"/>
      <c r="F2020" s="287"/>
      <c r="G2020" s="302">
        <v>15</v>
      </c>
      <c r="H2020" s="302">
        <v>15</v>
      </c>
      <c r="I2020" s="239">
        <f t="shared" si="192"/>
        <v>15</v>
      </c>
      <c r="J2020" s="239">
        <f t="shared" si="192"/>
        <v>15</v>
      </c>
    </row>
    <row r="2021" spans="1:10" ht="15">
      <c r="A2021" s="78"/>
      <c r="B2021" s="199"/>
      <c r="C2021" s="274">
        <v>58500001</v>
      </c>
      <c r="D2021" s="310" t="s">
        <v>4023</v>
      </c>
      <c r="E2021" s="287">
        <v>1</v>
      </c>
      <c r="F2021" s="287">
        <v>1</v>
      </c>
      <c r="G2021" s="302"/>
      <c r="H2021" s="302"/>
      <c r="I2021" s="239">
        <f t="shared" si="192"/>
        <v>1</v>
      </c>
      <c r="J2021" s="239">
        <f t="shared" si="192"/>
        <v>1</v>
      </c>
    </row>
    <row r="2022" spans="1:10" ht="25.5">
      <c r="A2022" s="78"/>
      <c r="B2022" s="199"/>
      <c r="C2022" s="274" t="s">
        <v>4024</v>
      </c>
      <c r="D2022" s="310" t="s">
        <v>4025</v>
      </c>
      <c r="E2022" s="287"/>
      <c r="F2022" s="287"/>
      <c r="G2022" s="302">
        <v>12</v>
      </c>
      <c r="H2022" s="302">
        <v>12</v>
      </c>
      <c r="I2022" s="239">
        <f t="shared" si="192"/>
        <v>12</v>
      </c>
      <c r="J2022" s="239">
        <f t="shared" si="192"/>
        <v>12</v>
      </c>
    </row>
    <row r="2023" spans="1:10" ht="38.25">
      <c r="A2023" s="78"/>
      <c r="B2023" s="199"/>
      <c r="C2023" s="274" t="s">
        <v>1806</v>
      </c>
      <c r="D2023" s="310" t="s">
        <v>4026</v>
      </c>
      <c r="E2023" s="287"/>
      <c r="F2023" s="287"/>
      <c r="G2023" s="302">
        <v>10</v>
      </c>
      <c r="H2023" s="302">
        <v>10</v>
      </c>
      <c r="I2023" s="239">
        <f t="shared" si="192"/>
        <v>10</v>
      </c>
      <c r="J2023" s="239">
        <f t="shared" si="192"/>
        <v>10</v>
      </c>
    </row>
    <row r="2024" spans="1:10" ht="15">
      <c r="A2024" s="78"/>
      <c r="B2024" s="199"/>
      <c r="C2024" s="274" t="s">
        <v>2088</v>
      </c>
      <c r="D2024" s="310" t="s">
        <v>2089</v>
      </c>
      <c r="E2024" s="287"/>
      <c r="F2024" s="287"/>
      <c r="G2024" s="302">
        <v>1</v>
      </c>
      <c r="H2024" s="302">
        <v>1</v>
      </c>
      <c r="I2024" s="239">
        <f t="shared" si="192"/>
        <v>1</v>
      </c>
      <c r="J2024" s="239">
        <f t="shared" si="192"/>
        <v>1</v>
      </c>
    </row>
    <row r="2025" spans="1:10">
      <c r="C2025" s="85"/>
      <c r="D2025" s="84"/>
      <c r="E2025" s="83"/>
      <c r="F2025" s="83"/>
      <c r="G2025" s="84"/>
      <c r="H2025" s="84"/>
      <c r="I2025" s="160">
        <f t="shared" ref="I2025:J2026" si="193">SUM(E2025,G2025)</f>
        <v>0</v>
      </c>
      <c r="J2025" s="160">
        <f t="shared" si="193"/>
        <v>0</v>
      </c>
    </row>
    <row r="2026" spans="1:10">
      <c r="C2026" s="85"/>
      <c r="D2026" s="84"/>
      <c r="E2026" s="83"/>
      <c r="F2026" s="83"/>
      <c r="G2026" s="84"/>
      <c r="H2026" s="84"/>
      <c r="I2026" s="160">
        <f t="shared" si="193"/>
        <v>0</v>
      </c>
      <c r="J2026" s="160">
        <f t="shared" si="193"/>
        <v>0</v>
      </c>
    </row>
    <row r="2028" spans="1:10" ht="15" thickBot="1">
      <c r="A2028" s="79" t="s">
        <v>5548</v>
      </c>
      <c r="B2028" s="229" t="s">
        <v>1710</v>
      </c>
      <c r="C2028" s="230"/>
      <c r="D2028" s="229"/>
      <c r="E2028" s="229"/>
      <c r="F2028" s="229"/>
      <c r="G2028" s="229"/>
      <c r="H2028" s="229"/>
      <c r="I2028" s="229"/>
      <c r="J2028" s="229"/>
    </row>
    <row r="2029" spans="1:10" ht="19.5" customHeight="1" thickBot="1">
      <c r="A2029" s="78"/>
      <c r="B2029" s="194" t="s">
        <v>200</v>
      </c>
      <c r="C2029" s="196"/>
      <c r="D2029" s="78"/>
      <c r="E2029" s="1243">
        <f t="shared" ref="E2029:J2029" si="194">SUM(E2030:E2031)</f>
        <v>504</v>
      </c>
      <c r="F2029" s="1243">
        <f t="shared" si="194"/>
        <v>504</v>
      </c>
      <c r="G2029" s="1246">
        <f t="shared" si="194"/>
        <v>0</v>
      </c>
      <c r="H2029" s="1243">
        <f t="shared" si="194"/>
        <v>0</v>
      </c>
      <c r="I2029" s="1246">
        <f t="shared" si="194"/>
        <v>504</v>
      </c>
      <c r="J2029" s="1244">
        <f t="shared" si="194"/>
        <v>504</v>
      </c>
    </row>
    <row r="2030" spans="1:10" ht="13.5" thickTop="1">
      <c r="C2030" s="233" t="s">
        <v>1790</v>
      </c>
      <c r="D2030" s="255" t="s">
        <v>1791</v>
      </c>
      <c r="E2030" s="1245">
        <v>371</v>
      </c>
      <c r="F2030" s="1245">
        <v>371</v>
      </c>
      <c r="G2030" s="1238"/>
      <c r="H2030" s="1238"/>
      <c r="I2030" s="480">
        <f>E2030+G2030</f>
        <v>371</v>
      </c>
      <c r="J2030" s="480">
        <f>F2030+H2030</f>
        <v>371</v>
      </c>
    </row>
    <row r="2031" spans="1:10">
      <c r="C2031" s="233" t="s">
        <v>1792</v>
      </c>
      <c r="D2031" s="234" t="s">
        <v>1793</v>
      </c>
      <c r="E2031" s="295">
        <v>133</v>
      </c>
      <c r="F2031" s="295">
        <v>133</v>
      </c>
      <c r="G2031" s="278"/>
      <c r="H2031" s="278"/>
      <c r="I2031" s="309">
        <f>E2031+G2031</f>
        <v>133</v>
      </c>
      <c r="J2031" s="309">
        <f>F2031+H2031</f>
        <v>133</v>
      </c>
    </row>
    <row r="2032" spans="1:10">
      <c r="C2032" s="188"/>
      <c r="D2032" s="81"/>
      <c r="E2032" s="160"/>
      <c r="F2032" s="160"/>
      <c r="G2032" s="160"/>
      <c r="H2032" s="160"/>
      <c r="I2032" s="160">
        <f t="shared" ref="I2032:J2034" si="195">SUM(E2032,G2032)</f>
        <v>0</v>
      </c>
      <c r="J2032" s="160">
        <f t="shared" si="195"/>
        <v>0</v>
      </c>
    </row>
    <row r="2033" spans="1:10">
      <c r="C2033" s="188"/>
      <c r="D2033" s="81"/>
      <c r="E2033" s="160"/>
      <c r="F2033" s="160"/>
      <c r="G2033" s="160"/>
      <c r="H2033" s="160"/>
      <c r="I2033" s="160">
        <f t="shared" si="195"/>
        <v>0</v>
      </c>
      <c r="J2033" s="160">
        <f t="shared" si="195"/>
        <v>0</v>
      </c>
    </row>
    <row r="2034" spans="1:10">
      <c r="C2034" s="188"/>
      <c r="D2034" s="81"/>
      <c r="E2034" s="160"/>
      <c r="F2034" s="160"/>
      <c r="G2034" s="160"/>
      <c r="H2034" s="160"/>
      <c r="I2034" s="160">
        <f t="shared" si="195"/>
        <v>0</v>
      </c>
      <c r="J2034" s="160">
        <f t="shared" si="195"/>
        <v>0</v>
      </c>
    </row>
    <row r="2035" spans="1:10">
      <c r="A2035" s="159"/>
      <c r="B2035" s="159"/>
      <c r="C2035" s="188"/>
      <c r="D2035" s="81"/>
      <c r="E2035" s="160"/>
      <c r="F2035" s="160"/>
      <c r="G2035" s="160"/>
      <c r="H2035" s="160"/>
      <c r="I2035" s="160">
        <f>SUM(I2030:I2034)</f>
        <v>504</v>
      </c>
      <c r="J2035" s="160">
        <f>SUM(F2035,H2035)</f>
        <v>0</v>
      </c>
    </row>
    <row r="2037" spans="1:10" ht="15" thickBot="1">
      <c r="A2037" s="78"/>
      <c r="B2037" s="229" t="s">
        <v>1709</v>
      </c>
      <c r="C2037" s="230"/>
      <c r="D2037" s="229"/>
      <c r="E2037" s="229"/>
      <c r="F2037" s="229"/>
      <c r="G2037" s="229"/>
      <c r="H2037" s="229"/>
      <c r="I2037" s="229"/>
      <c r="J2037" s="229"/>
    </row>
    <row r="2038" spans="1:10" ht="23.25" customHeight="1" thickBot="1">
      <c r="A2038" s="78"/>
      <c r="B2038" s="194" t="s">
        <v>199</v>
      </c>
      <c r="C2038" s="195"/>
      <c r="D2038" s="78"/>
      <c r="E2038" s="1199">
        <f>SUM(E2039,E2040)</f>
        <v>566</v>
      </c>
      <c r="F2038" s="1199">
        <f t="shared" ref="F2038:J2038" si="196">SUM(F2039,F2040)</f>
        <v>566</v>
      </c>
      <c r="G2038" s="1199">
        <f t="shared" si="196"/>
        <v>40406</v>
      </c>
      <c r="H2038" s="1199">
        <f t="shared" si="196"/>
        <v>40406</v>
      </c>
      <c r="I2038" s="1199">
        <f t="shared" si="196"/>
        <v>40972</v>
      </c>
      <c r="J2038" s="1200">
        <f t="shared" si="196"/>
        <v>40972</v>
      </c>
    </row>
    <row r="2039" spans="1:10" ht="15" thickBot="1">
      <c r="A2039" s="78"/>
      <c r="B2039" s="194" t="s">
        <v>197</v>
      </c>
      <c r="C2039" s="195"/>
      <c r="D2039" s="78"/>
      <c r="E2039" s="1234">
        <v>0</v>
      </c>
      <c r="F2039" s="1234">
        <v>0</v>
      </c>
      <c r="G2039" s="1234">
        <v>0</v>
      </c>
      <c r="H2039" s="1234">
        <v>0</v>
      </c>
      <c r="I2039" s="1234">
        <v>0</v>
      </c>
      <c r="J2039" s="1231">
        <v>0</v>
      </c>
    </row>
    <row r="2040" spans="1:10" ht="15" thickBot="1">
      <c r="A2040" s="78"/>
      <c r="B2040" s="199" t="s">
        <v>1708</v>
      </c>
      <c r="C2040" s="197"/>
      <c r="D2040" s="78"/>
      <c r="E2040" s="1198">
        <f t="shared" ref="E2040:J2040" si="197">SUM(E2041:E2113)</f>
        <v>566</v>
      </c>
      <c r="F2040" s="1198">
        <f t="shared" si="197"/>
        <v>566</v>
      </c>
      <c r="G2040" s="1198">
        <f t="shared" si="197"/>
        <v>40406</v>
      </c>
      <c r="H2040" s="1198">
        <f t="shared" si="197"/>
        <v>40406</v>
      </c>
      <c r="I2040" s="1198">
        <f t="shared" si="197"/>
        <v>40972</v>
      </c>
      <c r="J2040" s="1197">
        <f t="shared" si="197"/>
        <v>40972</v>
      </c>
    </row>
    <row r="2041" spans="1:10">
      <c r="A2041" s="78"/>
      <c r="B2041" s="199"/>
      <c r="C2041" s="253" t="s">
        <v>2408</v>
      </c>
      <c r="D2041" s="234" t="s">
        <v>2409</v>
      </c>
      <c r="E2041" s="300">
        <v>1</v>
      </c>
      <c r="F2041" s="300">
        <v>1</v>
      </c>
      <c r="G2041" s="300">
        <v>2</v>
      </c>
      <c r="H2041" s="300">
        <v>2</v>
      </c>
      <c r="I2041" s="235">
        <f t="shared" ref="I2041:I2072" si="198">E2041+G2041</f>
        <v>3</v>
      </c>
      <c r="J2041" s="235">
        <f t="shared" ref="J2041:J2072" si="199">F2041+H2041</f>
        <v>3</v>
      </c>
    </row>
    <row r="2042" spans="1:10" ht="25.5">
      <c r="A2042" s="78"/>
      <c r="B2042" s="199"/>
      <c r="C2042" s="253" t="s">
        <v>1794</v>
      </c>
      <c r="D2042" s="234" t="s">
        <v>2155</v>
      </c>
      <c r="E2042" s="238">
        <v>9</v>
      </c>
      <c r="F2042" s="238">
        <v>9</v>
      </c>
      <c r="G2042" s="238">
        <v>76</v>
      </c>
      <c r="H2042" s="238">
        <v>76</v>
      </c>
      <c r="I2042" s="239">
        <f t="shared" si="198"/>
        <v>85</v>
      </c>
      <c r="J2042" s="239">
        <f t="shared" si="199"/>
        <v>85</v>
      </c>
    </row>
    <row r="2043" spans="1:10">
      <c r="A2043" s="78"/>
      <c r="B2043" s="199"/>
      <c r="C2043" s="253" t="s">
        <v>2488</v>
      </c>
      <c r="D2043" s="234" t="s">
        <v>2489</v>
      </c>
      <c r="E2043" s="238">
        <v>3</v>
      </c>
      <c r="F2043" s="238">
        <v>3</v>
      </c>
      <c r="G2043" s="238">
        <v>14</v>
      </c>
      <c r="H2043" s="238">
        <v>14</v>
      </c>
      <c r="I2043" s="239">
        <f t="shared" si="198"/>
        <v>17</v>
      </c>
      <c r="J2043" s="239">
        <f t="shared" si="199"/>
        <v>17</v>
      </c>
    </row>
    <row r="2044" spans="1:10">
      <c r="A2044" s="78"/>
      <c r="B2044" s="199"/>
      <c r="C2044" s="253" t="s">
        <v>2134</v>
      </c>
      <c r="D2044" s="234" t="s">
        <v>2490</v>
      </c>
      <c r="E2044" s="238">
        <v>5</v>
      </c>
      <c r="F2044" s="238">
        <v>5</v>
      </c>
      <c r="G2044" s="238">
        <v>25</v>
      </c>
      <c r="H2044" s="238">
        <v>25</v>
      </c>
      <c r="I2044" s="239">
        <f t="shared" si="198"/>
        <v>30</v>
      </c>
      <c r="J2044" s="239">
        <f t="shared" si="199"/>
        <v>30</v>
      </c>
    </row>
    <row r="2045" spans="1:10" ht="25.5">
      <c r="A2045" s="78"/>
      <c r="B2045" s="199"/>
      <c r="C2045" s="253" t="s">
        <v>2049</v>
      </c>
      <c r="D2045" s="234" t="s">
        <v>3195</v>
      </c>
      <c r="E2045" s="238">
        <v>37</v>
      </c>
      <c r="F2045" s="238">
        <v>37</v>
      </c>
      <c r="G2045" s="289">
        <v>3793</v>
      </c>
      <c r="H2045" s="289">
        <v>3793</v>
      </c>
      <c r="I2045" s="239">
        <f t="shared" si="198"/>
        <v>3830</v>
      </c>
      <c r="J2045" s="239">
        <f t="shared" si="199"/>
        <v>3830</v>
      </c>
    </row>
    <row r="2046" spans="1:10" ht="25.5">
      <c r="A2046" s="78"/>
      <c r="B2046" s="199"/>
      <c r="C2046" s="253" t="s">
        <v>1795</v>
      </c>
      <c r="D2046" s="234" t="s">
        <v>1796</v>
      </c>
      <c r="E2046" s="238">
        <v>44</v>
      </c>
      <c r="F2046" s="238">
        <v>44</v>
      </c>
      <c r="G2046" s="289">
        <v>1425</v>
      </c>
      <c r="H2046" s="289">
        <v>1425</v>
      </c>
      <c r="I2046" s="239">
        <f t="shared" si="198"/>
        <v>1469</v>
      </c>
      <c r="J2046" s="239">
        <f t="shared" si="199"/>
        <v>1469</v>
      </c>
    </row>
    <row r="2047" spans="1:10" ht="25.5">
      <c r="A2047" s="78"/>
      <c r="B2047" s="199"/>
      <c r="C2047" s="253" t="s">
        <v>2422</v>
      </c>
      <c r="D2047" s="234" t="s">
        <v>2423</v>
      </c>
      <c r="E2047" s="238"/>
      <c r="F2047" s="238"/>
      <c r="G2047" s="289">
        <v>2</v>
      </c>
      <c r="H2047" s="289">
        <v>2</v>
      </c>
      <c r="I2047" s="239">
        <f t="shared" si="198"/>
        <v>2</v>
      </c>
      <c r="J2047" s="239">
        <f t="shared" si="199"/>
        <v>2</v>
      </c>
    </row>
    <row r="2048" spans="1:10" ht="25.5">
      <c r="A2048" s="78"/>
      <c r="B2048" s="199"/>
      <c r="C2048" s="253" t="s">
        <v>2024</v>
      </c>
      <c r="D2048" s="234" t="s">
        <v>2025</v>
      </c>
      <c r="E2048" s="238"/>
      <c r="F2048" s="238"/>
      <c r="G2048" s="289">
        <v>256</v>
      </c>
      <c r="H2048" s="289">
        <v>256</v>
      </c>
      <c r="I2048" s="239">
        <f t="shared" si="198"/>
        <v>256</v>
      </c>
      <c r="J2048" s="239">
        <f t="shared" si="199"/>
        <v>256</v>
      </c>
    </row>
    <row r="2049" spans="1:10" ht="25.5">
      <c r="A2049" s="78"/>
      <c r="B2049" s="199"/>
      <c r="C2049" s="253" t="s">
        <v>2186</v>
      </c>
      <c r="D2049" s="234" t="s">
        <v>4027</v>
      </c>
      <c r="E2049" s="238">
        <v>1</v>
      </c>
      <c r="F2049" s="238">
        <v>1</v>
      </c>
      <c r="G2049" s="238">
        <v>2</v>
      </c>
      <c r="H2049" s="238">
        <v>2</v>
      </c>
      <c r="I2049" s="239">
        <f t="shared" si="198"/>
        <v>3</v>
      </c>
      <c r="J2049" s="239">
        <f t="shared" si="199"/>
        <v>3</v>
      </c>
    </row>
    <row r="2050" spans="1:10" ht="38.25">
      <c r="A2050" s="78"/>
      <c r="B2050" s="199"/>
      <c r="C2050" s="253" t="s">
        <v>2031</v>
      </c>
      <c r="D2050" s="234" t="s">
        <v>2427</v>
      </c>
      <c r="E2050" s="238">
        <v>2</v>
      </c>
      <c r="F2050" s="238">
        <v>2</v>
      </c>
      <c r="G2050" s="238"/>
      <c r="H2050" s="238"/>
      <c r="I2050" s="239">
        <f t="shared" si="198"/>
        <v>2</v>
      </c>
      <c r="J2050" s="239">
        <f t="shared" si="199"/>
        <v>2</v>
      </c>
    </row>
    <row r="2051" spans="1:10" ht="25.5">
      <c r="A2051" s="78"/>
      <c r="B2051" s="199"/>
      <c r="C2051" s="253" t="s">
        <v>1797</v>
      </c>
      <c r="D2051" s="234" t="s">
        <v>1798</v>
      </c>
      <c r="E2051" s="238">
        <v>57</v>
      </c>
      <c r="F2051" s="238">
        <v>57</v>
      </c>
      <c r="G2051" s="289">
        <v>4180</v>
      </c>
      <c r="H2051" s="289">
        <v>4180</v>
      </c>
      <c r="I2051" s="239">
        <f t="shared" si="198"/>
        <v>4237</v>
      </c>
      <c r="J2051" s="239">
        <f t="shared" si="199"/>
        <v>4237</v>
      </c>
    </row>
    <row r="2052" spans="1:10" ht="25.5">
      <c r="A2052" s="78"/>
      <c r="B2052" s="199"/>
      <c r="C2052" s="253" t="s">
        <v>2066</v>
      </c>
      <c r="D2052" s="234" t="s">
        <v>2067</v>
      </c>
      <c r="E2052" s="238">
        <v>75</v>
      </c>
      <c r="F2052" s="238">
        <v>75</v>
      </c>
      <c r="G2052" s="289">
        <v>3836</v>
      </c>
      <c r="H2052" s="289">
        <v>3836</v>
      </c>
      <c r="I2052" s="239">
        <f t="shared" si="198"/>
        <v>3911</v>
      </c>
      <c r="J2052" s="239">
        <f t="shared" si="199"/>
        <v>3911</v>
      </c>
    </row>
    <row r="2053" spans="1:10" ht="25.5">
      <c r="A2053" s="78"/>
      <c r="B2053" s="199"/>
      <c r="C2053" s="253" t="s">
        <v>2033</v>
      </c>
      <c r="D2053" s="234" t="s">
        <v>2034</v>
      </c>
      <c r="E2053" s="238">
        <v>45</v>
      </c>
      <c r="F2053" s="238">
        <v>45</v>
      </c>
      <c r="G2053" s="289">
        <v>4882</v>
      </c>
      <c r="H2053" s="289">
        <v>4882</v>
      </c>
      <c r="I2053" s="239">
        <f t="shared" si="198"/>
        <v>4927</v>
      </c>
      <c r="J2053" s="239">
        <f t="shared" si="199"/>
        <v>4927</v>
      </c>
    </row>
    <row r="2054" spans="1:10" ht="25.5">
      <c r="A2054" s="78"/>
      <c r="B2054" s="199"/>
      <c r="C2054" s="253" t="s">
        <v>2035</v>
      </c>
      <c r="D2054" s="234" t="s">
        <v>2036</v>
      </c>
      <c r="E2054" s="238">
        <v>109</v>
      </c>
      <c r="F2054" s="238">
        <v>109</v>
      </c>
      <c r="G2054" s="289">
        <v>5095</v>
      </c>
      <c r="H2054" s="289">
        <v>5095</v>
      </c>
      <c r="I2054" s="239">
        <f t="shared" si="198"/>
        <v>5204</v>
      </c>
      <c r="J2054" s="239">
        <f t="shared" si="199"/>
        <v>5204</v>
      </c>
    </row>
    <row r="2055" spans="1:10" ht="38.25">
      <c r="A2055" s="78"/>
      <c r="B2055" s="199"/>
      <c r="C2055" s="253" t="s">
        <v>1799</v>
      </c>
      <c r="D2055" s="234" t="s">
        <v>1800</v>
      </c>
      <c r="E2055" s="238">
        <v>94</v>
      </c>
      <c r="F2055" s="238">
        <v>94</v>
      </c>
      <c r="G2055" s="289">
        <v>3797</v>
      </c>
      <c r="H2055" s="289">
        <v>3797</v>
      </c>
      <c r="I2055" s="239">
        <f t="shared" si="198"/>
        <v>3891</v>
      </c>
      <c r="J2055" s="239">
        <f t="shared" si="199"/>
        <v>3891</v>
      </c>
    </row>
    <row r="2056" spans="1:10" ht="25.5">
      <c r="A2056" s="78"/>
      <c r="B2056" s="199"/>
      <c r="C2056" s="253" t="s">
        <v>1801</v>
      </c>
      <c r="D2056" s="234" t="s">
        <v>4028</v>
      </c>
      <c r="E2056" s="238">
        <v>14</v>
      </c>
      <c r="F2056" s="238">
        <v>14</v>
      </c>
      <c r="G2056" s="289">
        <v>2337</v>
      </c>
      <c r="H2056" s="289">
        <v>2337</v>
      </c>
      <c r="I2056" s="239">
        <f t="shared" si="198"/>
        <v>2351</v>
      </c>
      <c r="J2056" s="239">
        <f t="shared" si="199"/>
        <v>2351</v>
      </c>
    </row>
    <row r="2057" spans="1:10" ht="25.5">
      <c r="A2057" s="78"/>
      <c r="B2057" s="199"/>
      <c r="C2057" s="253" t="s">
        <v>1802</v>
      </c>
      <c r="D2057" s="234" t="s">
        <v>2429</v>
      </c>
      <c r="E2057" s="238"/>
      <c r="F2057" s="238"/>
      <c r="G2057" s="289"/>
      <c r="H2057" s="289"/>
      <c r="I2057" s="239">
        <f t="shared" si="198"/>
        <v>0</v>
      </c>
      <c r="J2057" s="239">
        <f t="shared" si="199"/>
        <v>0</v>
      </c>
    </row>
    <row r="2058" spans="1:10" ht="38.25">
      <c r="A2058" s="78"/>
      <c r="B2058" s="199"/>
      <c r="C2058" s="253" t="s">
        <v>1803</v>
      </c>
      <c r="D2058" s="234" t="s">
        <v>2513</v>
      </c>
      <c r="E2058" s="238">
        <v>7</v>
      </c>
      <c r="F2058" s="238">
        <v>7</v>
      </c>
      <c r="G2058" s="289">
        <v>4860</v>
      </c>
      <c r="H2058" s="289">
        <v>4860</v>
      </c>
      <c r="I2058" s="239">
        <f t="shared" si="198"/>
        <v>4867</v>
      </c>
      <c r="J2058" s="239">
        <f t="shared" si="199"/>
        <v>4867</v>
      </c>
    </row>
    <row r="2059" spans="1:10">
      <c r="A2059" s="78"/>
      <c r="B2059" s="199"/>
      <c r="C2059" s="253" t="s">
        <v>2073</v>
      </c>
      <c r="D2059" s="234" t="s">
        <v>4029</v>
      </c>
      <c r="E2059" s="238">
        <v>1</v>
      </c>
      <c r="F2059" s="238">
        <v>1</v>
      </c>
      <c r="G2059" s="238">
        <v>690</v>
      </c>
      <c r="H2059" s="238">
        <v>690</v>
      </c>
      <c r="I2059" s="239">
        <f t="shared" si="198"/>
        <v>691</v>
      </c>
      <c r="J2059" s="239">
        <f t="shared" si="199"/>
        <v>691</v>
      </c>
    </row>
    <row r="2060" spans="1:10">
      <c r="A2060" s="78"/>
      <c r="B2060" s="199"/>
      <c r="C2060" s="253" t="s">
        <v>2038</v>
      </c>
      <c r="D2060" s="234" t="s">
        <v>2039</v>
      </c>
      <c r="E2060" s="238">
        <v>29</v>
      </c>
      <c r="F2060" s="238">
        <v>29</v>
      </c>
      <c r="G2060" s="289">
        <v>1141</v>
      </c>
      <c r="H2060" s="289">
        <v>1141</v>
      </c>
      <c r="I2060" s="239">
        <f t="shared" si="198"/>
        <v>1170</v>
      </c>
      <c r="J2060" s="239">
        <f t="shared" si="199"/>
        <v>1170</v>
      </c>
    </row>
    <row r="2061" spans="1:10">
      <c r="A2061" s="78"/>
      <c r="B2061" s="199"/>
      <c r="C2061" s="253" t="s">
        <v>2040</v>
      </c>
      <c r="D2061" s="234" t="s">
        <v>2041</v>
      </c>
      <c r="E2061" s="238">
        <v>6</v>
      </c>
      <c r="F2061" s="238">
        <v>6</v>
      </c>
      <c r="G2061" s="289">
        <v>504</v>
      </c>
      <c r="H2061" s="289">
        <v>504</v>
      </c>
      <c r="I2061" s="239">
        <f t="shared" si="198"/>
        <v>510</v>
      </c>
      <c r="J2061" s="239">
        <f t="shared" si="199"/>
        <v>510</v>
      </c>
    </row>
    <row r="2062" spans="1:10" ht="25.5">
      <c r="A2062" s="78"/>
      <c r="B2062" s="199"/>
      <c r="C2062" s="253" t="s">
        <v>2448</v>
      </c>
      <c r="D2062" s="234" t="s">
        <v>4030</v>
      </c>
      <c r="E2062" s="238"/>
      <c r="F2062" s="238"/>
      <c r="G2062" s="289">
        <v>209</v>
      </c>
      <c r="H2062" s="289">
        <v>209</v>
      </c>
      <c r="I2062" s="239">
        <f t="shared" si="198"/>
        <v>209</v>
      </c>
      <c r="J2062" s="239">
        <f t="shared" si="199"/>
        <v>209</v>
      </c>
    </row>
    <row r="2063" spans="1:10" ht="25.5">
      <c r="A2063" s="78"/>
      <c r="B2063" s="199"/>
      <c r="C2063" s="253" t="s">
        <v>2176</v>
      </c>
      <c r="D2063" s="234" t="s">
        <v>2225</v>
      </c>
      <c r="E2063" s="238">
        <v>1</v>
      </c>
      <c r="F2063" s="238">
        <v>1</v>
      </c>
      <c r="G2063" s="289">
        <v>185</v>
      </c>
      <c r="H2063" s="289">
        <v>185</v>
      </c>
      <c r="I2063" s="239">
        <f t="shared" si="198"/>
        <v>186</v>
      </c>
      <c r="J2063" s="239">
        <f t="shared" si="199"/>
        <v>186</v>
      </c>
    </row>
    <row r="2064" spans="1:10">
      <c r="A2064" s="78"/>
      <c r="B2064" s="199"/>
      <c r="C2064" s="253" t="s">
        <v>1994</v>
      </c>
      <c r="D2064" s="234" t="s">
        <v>1995</v>
      </c>
      <c r="E2064" s="238"/>
      <c r="F2064" s="238"/>
      <c r="G2064" s="289">
        <v>57</v>
      </c>
      <c r="H2064" s="289">
        <v>57</v>
      </c>
      <c r="I2064" s="239">
        <f t="shared" si="198"/>
        <v>57</v>
      </c>
      <c r="J2064" s="239">
        <f t="shared" si="199"/>
        <v>57</v>
      </c>
    </row>
    <row r="2065" spans="1:10">
      <c r="A2065" s="78"/>
      <c r="B2065" s="199"/>
      <c r="C2065" s="253" t="s">
        <v>2264</v>
      </c>
      <c r="D2065" s="234" t="s">
        <v>4031</v>
      </c>
      <c r="E2065" s="238"/>
      <c r="F2065" s="238"/>
      <c r="G2065" s="289"/>
      <c r="H2065" s="289"/>
      <c r="I2065" s="239">
        <f t="shared" si="198"/>
        <v>0</v>
      </c>
      <c r="J2065" s="239">
        <f t="shared" si="199"/>
        <v>0</v>
      </c>
    </row>
    <row r="2066" spans="1:10">
      <c r="A2066" s="78"/>
      <c r="B2066" s="199"/>
      <c r="C2066" s="253" t="s">
        <v>2266</v>
      </c>
      <c r="D2066" s="234" t="s">
        <v>2454</v>
      </c>
      <c r="E2066" s="238"/>
      <c r="F2066" s="238"/>
      <c r="G2066" s="289">
        <v>3</v>
      </c>
      <c r="H2066" s="289">
        <v>3</v>
      </c>
      <c r="I2066" s="239">
        <f t="shared" si="198"/>
        <v>3</v>
      </c>
      <c r="J2066" s="239">
        <f t="shared" si="199"/>
        <v>3</v>
      </c>
    </row>
    <row r="2067" spans="1:10" ht="25.5">
      <c r="A2067" s="78"/>
      <c r="B2067" s="199"/>
      <c r="C2067" s="253" t="s">
        <v>1807</v>
      </c>
      <c r="D2067" s="234" t="s">
        <v>1808</v>
      </c>
      <c r="E2067" s="238"/>
      <c r="F2067" s="238"/>
      <c r="G2067" s="289">
        <v>13</v>
      </c>
      <c r="H2067" s="289">
        <v>13</v>
      </c>
      <c r="I2067" s="239">
        <f t="shared" si="198"/>
        <v>13</v>
      </c>
      <c r="J2067" s="239">
        <f t="shared" si="199"/>
        <v>13</v>
      </c>
    </row>
    <row r="2068" spans="1:10">
      <c r="A2068" s="78"/>
      <c r="B2068" s="199"/>
      <c r="C2068" s="253" t="s">
        <v>1815</v>
      </c>
      <c r="D2068" s="234" t="s">
        <v>1816</v>
      </c>
      <c r="E2068" s="238"/>
      <c r="F2068" s="238"/>
      <c r="G2068" s="289">
        <v>24</v>
      </c>
      <c r="H2068" s="289">
        <v>24</v>
      </c>
      <c r="I2068" s="239">
        <f t="shared" si="198"/>
        <v>24</v>
      </c>
      <c r="J2068" s="239">
        <f t="shared" si="199"/>
        <v>24</v>
      </c>
    </row>
    <row r="2069" spans="1:10" ht="25.5">
      <c r="A2069" s="78"/>
      <c r="B2069" s="199"/>
      <c r="C2069" s="253" t="s">
        <v>2144</v>
      </c>
      <c r="D2069" s="234" t="s">
        <v>2695</v>
      </c>
      <c r="E2069" s="238"/>
      <c r="F2069" s="238"/>
      <c r="G2069" s="289">
        <v>183</v>
      </c>
      <c r="H2069" s="289">
        <v>183</v>
      </c>
      <c r="I2069" s="239">
        <f t="shared" si="198"/>
        <v>183</v>
      </c>
      <c r="J2069" s="239">
        <f t="shared" si="199"/>
        <v>183</v>
      </c>
    </row>
    <row r="2070" spans="1:10">
      <c r="A2070" s="78"/>
      <c r="B2070" s="199"/>
      <c r="C2070" s="253" t="s">
        <v>2090</v>
      </c>
      <c r="D2070" s="234" t="s">
        <v>2091</v>
      </c>
      <c r="E2070" s="238"/>
      <c r="F2070" s="238"/>
      <c r="G2070" s="289">
        <v>19</v>
      </c>
      <c r="H2070" s="289">
        <v>19</v>
      </c>
      <c r="I2070" s="239">
        <f t="shared" si="198"/>
        <v>19</v>
      </c>
      <c r="J2070" s="239">
        <f t="shared" si="199"/>
        <v>19</v>
      </c>
    </row>
    <row r="2071" spans="1:10" ht="25.5">
      <c r="A2071" s="78"/>
      <c r="B2071" s="199"/>
      <c r="C2071" s="253" t="s">
        <v>2029</v>
      </c>
      <c r="D2071" s="234" t="s">
        <v>4032</v>
      </c>
      <c r="E2071" s="238"/>
      <c r="F2071" s="238"/>
      <c r="G2071" s="289"/>
      <c r="H2071" s="289"/>
      <c r="I2071" s="239">
        <f t="shared" si="198"/>
        <v>0</v>
      </c>
      <c r="J2071" s="239">
        <f t="shared" si="199"/>
        <v>0</v>
      </c>
    </row>
    <row r="2072" spans="1:10">
      <c r="A2072" s="78"/>
      <c r="B2072" s="199"/>
      <c r="C2072" s="253" t="s">
        <v>2068</v>
      </c>
      <c r="D2072" s="234" t="s">
        <v>4033</v>
      </c>
      <c r="E2072" s="238"/>
      <c r="F2072" s="238"/>
      <c r="G2072" s="289">
        <v>362</v>
      </c>
      <c r="H2072" s="289">
        <v>362</v>
      </c>
      <c r="I2072" s="239">
        <f t="shared" si="198"/>
        <v>362</v>
      </c>
      <c r="J2072" s="239">
        <f t="shared" si="199"/>
        <v>362</v>
      </c>
    </row>
    <row r="2073" spans="1:10" ht="25.5">
      <c r="A2073" s="78"/>
      <c r="B2073" s="199"/>
      <c r="C2073" s="253" t="s">
        <v>1818</v>
      </c>
      <c r="D2073" s="234" t="s">
        <v>4034</v>
      </c>
      <c r="E2073" s="238"/>
      <c r="F2073" s="238"/>
      <c r="G2073" s="289">
        <v>66</v>
      </c>
      <c r="H2073" s="289">
        <v>66</v>
      </c>
      <c r="I2073" s="239">
        <f t="shared" ref="I2073:I2104" si="200">E2073+G2073</f>
        <v>66</v>
      </c>
      <c r="J2073" s="239">
        <f t="shared" ref="J2073:J2104" si="201">F2073+H2073</f>
        <v>66</v>
      </c>
    </row>
    <row r="2074" spans="1:10">
      <c r="A2074" s="78"/>
      <c r="B2074" s="199"/>
      <c r="C2074" s="253" t="s">
        <v>2075</v>
      </c>
      <c r="D2074" s="234" t="s">
        <v>4035</v>
      </c>
      <c r="E2074" s="238"/>
      <c r="F2074" s="238"/>
      <c r="G2074" s="289">
        <v>7</v>
      </c>
      <c r="H2074" s="289">
        <v>7</v>
      </c>
      <c r="I2074" s="239">
        <f t="shared" si="200"/>
        <v>7</v>
      </c>
      <c r="J2074" s="239">
        <f t="shared" si="201"/>
        <v>7</v>
      </c>
    </row>
    <row r="2075" spans="1:10" ht="25.5">
      <c r="A2075" s="78"/>
      <c r="B2075" s="199"/>
      <c r="C2075" s="253" t="s">
        <v>2128</v>
      </c>
      <c r="D2075" s="234" t="s">
        <v>4036</v>
      </c>
      <c r="E2075" s="238"/>
      <c r="F2075" s="238"/>
      <c r="G2075" s="289">
        <v>560</v>
      </c>
      <c r="H2075" s="289">
        <v>560</v>
      </c>
      <c r="I2075" s="239">
        <f t="shared" si="200"/>
        <v>560</v>
      </c>
      <c r="J2075" s="239">
        <f t="shared" si="201"/>
        <v>560</v>
      </c>
    </row>
    <row r="2076" spans="1:10" ht="25.5">
      <c r="A2076" s="78"/>
      <c r="B2076" s="199"/>
      <c r="C2076" s="253" t="s">
        <v>2232</v>
      </c>
      <c r="D2076" s="234" t="s">
        <v>4037</v>
      </c>
      <c r="E2076" s="238"/>
      <c r="F2076" s="238"/>
      <c r="G2076" s="289"/>
      <c r="H2076" s="289"/>
      <c r="I2076" s="239">
        <f t="shared" si="200"/>
        <v>0</v>
      </c>
      <c r="J2076" s="239">
        <f t="shared" si="201"/>
        <v>0</v>
      </c>
    </row>
    <row r="2077" spans="1:10" ht="25.5">
      <c r="A2077" s="78"/>
      <c r="B2077" s="199"/>
      <c r="C2077" s="253" t="s">
        <v>2234</v>
      </c>
      <c r="D2077" s="234" t="s">
        <v>4038</v>
      </c>
      <c r="E2077" s="238"/>
      <c r="F2077" s="238"/>
      <c r="G2077" s="289">
        <v>5</v>
      </c>
      <c r="H2077" s="289">
        <v>5</v>
      </c>
      <c r="I2077" s="239">
        <f t="shared" si="200"/>
        <v>5</v>
      </c>
      <c r="J2077" s="239">
        <f t="shared" si="201"/>
        <v>5</v>
      </c>
    </row>
    <row r="2078" spans="1:10" ht="38.25">
      <c r="A2078" s="78"/>
      <c r="B2078" s="199"/>
      <c r="C2078" s="253" t="s">
        <v>1804</v>
      </c>
      <c r="D2078" s="234" t="s">
        <v>4039</v>
      </c>
      <c r="E2078" s="238"/>
      <c r="F2078" s="238"/>
      <c r="G2078" s="289">
        <v>58</v>
      </c>
      <c r="H2078" s="289">
        <v>58</v>
      </c>
      <c r="I2078" s="239">
        <f t="shared" si="200"/>
        <v>58</v>
      </c>
      <c r="J2078" s="239">
        <f t="shared" si="201"/>
        <v>58</v>
      </c>
    </row>
    <row r="2079" spans="1:10" ht="25.5">
      <c r="A2079" s="78"/>
      <c r="B2079" s="199"/>
      <c r="C2079" s="253" t="s">
        <v>2116</v>
      </c>
      <c r="D2079" s="234" t="s">
        <v>2150</v>
      </c>
      <c r="E2079" s="238"/>
      <c r="F2079" s="238"/>
      <c r="G2079" s="238"/>
      <c r="H2079" s="238"/>
      <c r="I2079" s="239">
        <f t="shared" si="200"/>
        <v>0</v>
      </c>
      <c r="J2079" s="239">
        <f t="shared" si="201"/>
        <v>0</v>
      </c>
    </row>
    <row r="2080" spans="1:10">
      <c r="A2080" s="78"/>
      <c r="B2080" s="199"/>
      <c r="C2080" s="253" t="s">
        <v>2456</v>
      </c>
      <c r="D2080" s="234" t="s">
        <v>2457</v>
      </c>
      <c r="E2080" s="238"/>
      <c r="F2080" s="238"/>
      <c r="G2080" s="238"/>
      <c r="H2080" s="238"/>
      <c r="I2080" s="239">
        <f t="shared" si="200"/>
        <v>0</v>
      </c>
      <c r="J2080" s="239">
        <f t="shared" si="201"/>
        <v>0</v>
      </c>
    </row>
    <row r="2081" spans="1:10">
      <c r="A2081" s="78"/>
      <c r="B2081" s="199"/>
      <c r="C2081" s="253" t="s">
        <v>2184</v>
      </c>
      <c r="D2081" s="234" t="s">
        <v>2185</v>
      </c>
      <c r="E2081" s="238"/>
      <c r="F2081" s="238"/>
      <c r="G2081" s="238"/>
      <c r="H2081" s="238"/>
      <c r="I2081" s="239">
        <f t="shared" si="200"/>
        <v>0</v>
      </c>
      <c r="J2081" s="239">
        <f t="shared" si="201"/>
        <v>0</v>
      </c>
    </row>
    <row r="2082" spans="1:10" ht="25.5">
      <c r="A2082" s="78"/>
      <c r="B2082" s="199"/>
      <c r="C2082" s="253" t="s">
        <v>2120</v>
      </c>
      <c r="D2082" s="234" t="s">
        <v>2274</v>
      </c>
      <c r="E2082" s="238"/>
      <c r="F2082" s="238"/>
      <c r="G2082" s="238"/>
      <c r="H2082" s="238"/>
      <c r="I2082" s="239">
        <f t="shared" si="200"/>
        <v>0</v>
      </c>
      <c r="J2082" s="239">
        <f t="shared" si="201"/>
        <v>0</v>
      </c>
    </row>
    <row r="2083" spans="1:10">
      <c r="A2083" s="78"/>
      <c r="B2083" s="199"/>
      <c r="C2083" s="253" t="s">
        <v>2122</v>
      </c>
      <c r="D2083" s="234" t="s">
        <v>2123</v>
      </c>
      <c r="E2083" s="238"/>
      <c r="F2083" s="238"/>
      <c r="G2083" s="238"/>
      <c r="H2083" s="238"/>
      <c r="I2083" s="239">
        <f t="shared" si="200"/>
        <v>0</v>
      </c>
      <c r="J2083" s="239">
        <f t="shared" si="201"/>
        <v>0</v>
      </c>
    </row>
    <row r="2084" spans="1:10" ht="25.5">
      <c r="A2084" s="78"/>
      <c r="B2084" s="199"/>
      <c r="C2084" s="253" t="s">
        <v>2152</v>
      </c>
      <c r="D2084" s="234" t="s">
        <v>4040</v>
      </c>
      <c r="E2084" s="238"/>
      <c r="F2084" s="238"/>
      <c r="G2084" s="238"/>
      <c r="H2084" s="238"/>
      <c r="I2084" s="239">
        <f t="shared" si="200"/>
        <v>0</v>
      </c>
      <c r="J2084" s="239">
        <f t="shared" si="201"/>
        <v>0</v>
      </c>
    </row>
    <row r="2085" spans="1:10" ht="25.5">
      <c r="A2085" s="78"/>
      <c r="B2085" s="199"/>
      <c r="C2085" s="253" t="s">
        <v>2148</v>
      </c>
      <c r="D2085" s="234" t="s">
        <v>2149</v>
      </c>
      <c r="E2085" s="238"/>
      <c r="F2085" s="238"/>
      <c r="G2085" s="238"/>
      <c r="H2085" s="238"/>
      <c r="I2085" s="239">
        <f t="shared" si="200"/>
        <v>0</v>
      </c>
      <c r="J2085" s="239">
        <f t="shared" si="201"/>
        <v>0</v>
      </c>
    </row>
    <row r="2086" spans="1:10" ht="15">
      <c r="A2086" s="78"/>
      <c r="B2086" s="199"/>
      <c r="C2086" s="274" t="s">
        <v>4041</v>
      </c>
      <c r="D2086" s="275" t="s">
        <v>4042</v>
      </c>
      <c r="E2086" s="276"/>
      <c r="F2086" s="276"/>
      <c r="G2086" s="273"/>
      <c r="H2086" s="273"/>
      <c r="I2086" s="239">
        <f t="shared" si="200"/>
        <v>0</v>
      </c>
      <c r="J2086" s="239">
        <f t="shared" si="201"/>
        <v>0</v>
      </c>
    </row>
    <row r="2087" spans="1:10" ht="15">
      <c r="A2087" s="78"/>
      <c r="B2087" s="199"/>
      <c r="C2087" s="274" t="s">
        <v>2124</v>
      </c>
      <c r="D2087" s="263" t="s">
        <v>2125</v>
      </c>
      <c r="E2087" s="276"/>
      <c r="F2087" s="276"/>
      <c r="G2087" s="273"/>
      <c r="H2087" s="273"/>
      <c r="I2087" s="239">
        <f t="shared" si="200"/>
        <v>0</v>
      </c>
      <c r="J2087" s="239">
        <f t="shared" si="201"/>
        <v>0</v>
      </c>
    </row>
    <row r="2088" spans="1:10" ht="15">
      <c r="A2088" s="78"/>
      <c r="B2088" s="199"/>
      <c r="C2088" s="274" t="s">
        <v>2143</v>
      </c>
      <c r="D2088" s="263" t="s">
        <v>4043</v>
      </c>
      <c r="E2088" s="276">
        <v>1</v>
      </c>
      <c r="F2088" s="276">
        <v>1</v>
      </c>
      <c r="G2088" s="273">
        <v>162</v>
      </c>
      <c r="H2088" s="273">
        <v>162</v>
      </c>
      <c r="I2088" s="239">
        <f t="shared" si="200"/>
        <v>163</v>
      </c>
      <c r="J2088" s="239">
        <f t="shared" si="201"/>
        <v>163</v>
      </c>
    </row>
    <row r="2089" spans="1:10" ht="25.5">
      <c r="A2089" s="78"/>
      <c r="B2089" s="199"/>
      <c r="C2089" s="274" t="s">
        <v>1826</v>
      </c>
      <c r="D2089" s="263" t="s">
        <v>2582</v>
      </c>
      <c r="E2089" s="276"/>
      <c r="F2089" s="276"/>
      <c r="G2089" s="273"/>
      <c r="H2089" s="273"/>
      <c r="I2089" s="239">
        <f t="shared" si="200"/>
        <v>0</v>
      </c>
      <c r="J2089" s="239">
        <f t="shared" si="201"/>
        <v>0</v>
      </c>
    </row>
    <row r="2090" spans="1:10" ht="15">
      <c r="A2090" s="78"/>
      <c r="B2090" s="199"/>
      <c r="C2090" s="274" t="s">
        <v>3270</v>
      </c>
      <c r="D2090" s="263" t="s">
        <v>3271</v>
      </c>
      <c r="E2090" s="276"/>
      <c r="F2090" s="276"/>
      <c r="G2090" s="273"/>
      <c r="H2090" s="273"/>
      <c r="I2090" s="239">
        <f t="shared" si="200"/>
        <v>0</v>
      </c>
      <c r="J2090" s="239">
        <f t="shared" si="201"/>
        <v>0</v>
      </c>
    </row>
    <row r="2091" spans="1:10" ht="25.5">
      <c r="A2091" s="78"/>
      <c r="B2091" s="199"/>
      <c r="C2091" s="274" t="s">
        <v>1805</v>
      </c>
      <c r="D2091" s="263" t="s">
        <v>2244</v>
      </c>
      <c r="E2091" s="276"/>
      <c r="F2091" s="276"/>
      <c r="G2091" s="273"/>
      <c r="H2091" s="273"/>
      <c r="I2091" s="239">
        <f t="shared" si="200"/>
        <v>0</v>
      </c>
      <c r="J2091" s="239">
        <f t="shared" si="201"/>
        <v>0</v>
      </c>
    </row>
    <row r="2092" spans="1:10" ht="25.5">
      <c r="A2092" s="78"/>
      <c r="B2092" s="199"/>
      <c r="C2092" s="274" t="s">
        <v>1802</v>
      </c>
      <c r="D2092" s="263" t="s">
        <v>4044</v>
      </c>
      <c r="E2092" s="276"/>
      <c r="F2092" s="276"/>
      <c r="G2092" s="273">
        <v>500</v>
      </c>
      <c r="H2092" s="273">
        <v>500</v>
      </c>
      <c r="I2092" s="239">
        <f t="shared" si="200"/>
        <v>500</v>
      </c>
      <c r="J2092" s="239">
        <f t="shared" si="201"/>
        <v>500</v>
      </c>
    </row>
    <row r="2093" spans="1:10" ht="15">
      <c r="A2093" s="78"/>
      <c r="B2093" s="199"/>
      <c r="C2093" s="274" t="s">
        <v>2238</v>
      </c>
      <c r="D2093" s="263" t="s">
        <v>2239</v>
      </c>
      <c r="E2093" s="276">
        <v>3</v>
      </c>
      <c r="F2093" s="276">
        <v>3</v>
      </c>
      <c r="G2093" s="273">
        <v>72</v>
      </c>
      <c r="H2093" s="273">
        <v>72</v>
      </c>
      <c r="I2093" s="239">
        <f t="shared" si="200"/>
        <v>75</v>
      </c>
      <c r="J2093" s="239">
        <f t="shared" si="201"/>
        <v>75</v>
      </c>
    </row>
    <row r="2094" spans="1:10" ht="25.5">
      <c r="A2094" s="78"/>
      <c r="B2094" s="199"/>
      <c r="C2094" s="274" t="s">
        <v>1806</v>
      </c>
      <c r="D2094" s="263" t="s">
        <v>4045</v>
      </c>
      <c r="E2094" s="276"/>
      <c r="F2094" s="276"/>
      <c r="G2094" s="273"/>
      <c r="H2094" s="273"/>
      <c r="I2094" s="239">
        <f t="shared" si="200"/>
        <v>0</v>
      </c>
      <c r="J2094" s="239">
        <f t="shared" si="201"/>
        <v>0</v>
      </c>
    </row>
    <row r="2095" spans="1:10" ht="25.5">
      <c r="A2095" s="78"/>
      <c r="B2095" s="199"/>
      <c r="C2095" s="274" t="s">
        <v>4046</v>
      </c>
      <c r="D2095" s="263" t="s">
        <v>4047</v>
      </c>
      <c r="E2095" s="276"/>
      <c r="F2095" s="276"/>
      <c r="G2095" s="273"/>
      <c r="H2095" s="273"/>
      <c r="I2095" s="239">
        <f t="shared" si="200"/>
        <v>0</v>
      </c>
      <c r="J2095" s="239">
        <f t="shared" si="201"/>
        <v>0</v>
      </c>
    </row>
    <row r="2096" spans="1:10" ht="25.5">
      <c r="A2096" s="78"/>
      <c r="B2096" s="199"/>
      <c r="C2096" s="274" t="s">
        <v>4048</v>
      </c>
      <c r="D2096" s="263" t="s">
        <v>4049</v>
      </c>
      <c r="E2096" s="276">
        <v>4</v>
      </c>
      <c r="F2096" s="276">
        <v>4</v>
      </c>
      <c r="G2096" s="273">
        <v>1</v>
      </c>
      <c r="H2096" s="273">
        <v>1</v>
      </c>
      <c r="I2096" s="239">
        <f t="shared" si="200"/>
        <v>5</v>
      </c>
      <c r="J2096" s="239">
        <f t="shared" si="201"/>
        <v>5</v>
      </c>
    </row>
    <row r="2097" spans="1:10" ht="25.5">
      <c r="A2097" s="78"/>
      <c r="B2097" s="199"/>
      <c r="C2097" s="274" t="s">
        <v>3750</v>
      </c>
      <c r="D2097" s="263" t="s">
        <v>4050</v>
      </c>
      <c r="E2097" s="276">
        <v>18</v>
      </c>
      <c r="F2097" s="276">
        <v>18</v>
      </c>
      <c r="G2097" s="273">
        <v>1</v>
      </c>
      <c r="H2097" s="273">
        <v>1</v>
      </c>
      <c r="I2097" s="239">
        <f t="shared" si="200"/>
        <v>19</v>
      </c>
      <c r="J2097" s="239">
        <f t="shared" si="201"/>
        <v>19</v>
      </c>
    </row>
    <row r="2098" spans="1:10" ht="38.25">
      <c r="A2098" s="78"/>
      <c r="B2098" s="199"/>
      <c r="C2098" s="274" t="s">
        <v>2031</v>
      </c>
      <c r="D2098" s="263" t="s">
        <v>4051</v>
      </c>
      <c r="E2098" s="276"/>
      <c r="F2098" s="276"/>
      <c r="G2098" s="273">
        <v>64</v>
      </c>
      <c r="H2098" s="273">
        <v>64</v>
      </c>
      <c r="I2098" s="239">
        <f t="shared" si="200"/>
        <v>64</v>
      </c>
      <c r="J2098" s="239">
        <f t="shared" si="201"/>
        <v>64</v>
      </c>
    </row>
    <row r="2099" spans="1:10" ht="15">
      <c r="A2099" s="78"/>
      <c r="B2099" s="199"/>
      <c r="C2099" s="274">
        <v>600349</v>
      </c>
      <c r="D2099" s="263" t="s">
        <v>2251</v>
      </c>
      <c r="E2099" s="276"/>
      <c r="F2099" s="276"/>
      <c r="G2099" s="273">
        <v>609</v>
      </c>
      <c r="H2099" s="273">
        <v>609</v>
      </c>
      <c r="I2099" s="239">
        <f t="shared" si="200"/>
        <v>609</v>
      </c>
      <c r="J2099" s="239">
        <f t="shared" si="201"/>
        <v>609</v>
      </c>
    </row>
    <row r="2100" spans="1:10" ht="25.5">
      <c r="A2100" s="78"/>
      <c r="B2100" s="199"/>
      <c r="C2100" s="274" t="s">
        <v>2199</v>
      </c>
      <c r="D2100" s="263" t="s">
        <v>4052</v>
      </c>
      <c r="E2100" s="276"/>
      <c r="F2100" s="276"/>
      <c r="G2100" s="273">
        <v>111</v>
      </c>
      <c r="H2100" s="273">
        <v>111</v>
      </c>
      <c r="I2100" s="239">
        <f t="shared" si="200"/>
        <v>111</v>
      </c>
      <c r="J2100" s="239">
        <f t="shared" si="201"/>
        <v>111</v>
      </c>
    </row>
    <row r="2101" spans="1:10" ht="25.5">
      <c r="A2101" s="78"/>
      <c r="B2101" s="199"/>
      <c r="C2101" s="274" t="s">
        <v>2494</v>
      </c>
      <c r="D2101" s="263" t="s">
        <v>2495</v>
      </c>
      <c r="E2101" s="276"/>
      <c r="F2101" s="276"/>
      <c r="G2101" s="273">
        <v>15</v>
      </c>
      <c r="H2101" s="273">
        <v>15</v>
      </c>
      <c r="I2101" s="239">
        <f t="shared" si="200"/>
        <v>15</v>
      </c>
      <c r="J2101" s="239">
        <f t="shared" si="201"/>
        <v>15</v>
      </c>
    </row>
    <row r="2102" spans="1:10" ht="25.5">
      <c r="A2102" s="78"/>
      <c r="B2102" s="199"/>
      <c r="C2102" s="274" t="s">
        <v>2054</v>
      </c>
      <c r="D2102" s="263" t="s">
        <v>4053</v>
      </c>
      <c r="E2102" s="276"/>
      <c r="F2102" s="276"/>
      <c r="G2102" s="273">
        <v>33</v>
      </c>
      <c r="H2102" s="273">
        <v>33</v>
      </c>
      <c r="I2102" s="239">
        <f t="shared" si="200"/>
        <v>33</v>
      </c>
      <c r="J2102" s="239">
        <f t="shared" si="201"/>
        <v>33</v>
      </c>
    </row>
    <row r="2103" spans="1:10" ht="15">
      <c r="A2103" s="78"/>
      <c r="B2103" s="199"/>
      <c r="C2103" s="274" t="s">
        <v>2275</v>
      </c>
      <c r="D2103" s="263" t="s">
        <v>2276</v>
      </c>
      <c r="E2103" s="276"/>
      <c r="F2103" s="276"/>
      <c r="G2103" s="273">
        <v>150</v>
      </c>
      <c r="H2103" s="273">
        <v>150</v>
      </c>
      <c r="I2103" s="239">
        <f t="shared" si="200"/>
        <v>150</v>
      </c>
      <c r="J2103" s="239">
        <f t="shared" si="201"/>
        <v>150</v>
      </c>
    </row>
    <row r="2104" spans="1:10" ht="25.5">
      <c r="A2104" s="78"/>
      <c r="B2104" s="199"/>
      <c r="C2104" s="274" t="s">
        <v>2270</v>
      </c>
      <c r="D2104" s="263" t="s">
        <v>4054</v>
      </c>
      <c r="E2104" s="276"/>
      <c r="F2104" s="276"/>
      <c r="G2104" s="273">
        <v>1</v>
      </c>
      <c r="H2104" s="273">
        <v>1</v>
      </c>
      <c r="I2104" s="239">
        <f t="shared" si="200"/>
        <v>1</v>
      </c>
      <c r="J2104" s="239">
        <f t="shared" si="201"/>
        <v>1</v>
      </c>
    </row>
    <row r="2105" spans="1:10" ht="25.5">
      <c r="A2105" s="78"/>
      <c r="B2105" s="199"/>
      <c r="C2105" s="274" t="s">
        <v>1822</v>
      </c>
      <c r="D2105" s="263" t="s">
        <v>4021</v>
      </c>
      <c r="E2105" s="276"/>
      <c r="F2105" s="276"/>
      <c r="G2105" s="273">
        <v>2</v>
      </c>
      <c r="H2105" s="273">
        <v>2</v>
      </c>
      <c r="I2105" s="239">
        <f t="shared" ref="I2105:I2113" si="202">E2105+G2105</f>
        <v>2</v>
      </c>
      <c r="J2105" s="239">
        <f t="shared" ref="J2105:J2113" si="203">F2105+H2105</f>
        <v>2</v>
      </c>
    </row>
    <row r="2106" spans="1:10" ht="15">
      <c r="A2106" s="78"/>
      <c r="B2106" s="199"/>
      <c r="C2106" s="274" t="s">
        <v>4055</v>
      </c>
      <c r="D2106" s="263" t="s">
        <v>2473</v>
      </c>
      <c r="E2106" s="276"/>
      <c r="F2106" s="276"/>
      <c r="G2106" s="273"/>
      <c r="H2106" s="273"/>
      <c r="I2106" s="239">
        <f t="shared" si="202"/>
        <v>0</v>
      </c>
      <c r="J2106" s="239">
        <f t="shared" si="203"/>
        <v>0</v>
      </c>
    </row>
    <row r="2107" spans="1:10" ht="25.5">
      <c r="A2107" s="78"/>
      <c r="B2107" s="199"/>
      <c r="C2107" s="274" t="s">
        <v>2381</v>
      </c>
      <c r="D2107" s="263" t="s">
        <v>4056</v>
      </c>
      <c r="E2107" s="276"/>
      <c r="F2107" s="276"/>
      <c r="G2107" s="273">
        <v>6</v>
      </c>
      <c r="H2107" s="273">
        <v>6</v>
      </c>
      <c r="I2107" s="239">
        <f t="shared" si="202"/>
        <v>6</v>
      </c>
      <c r="J2107" s="239">
        <f t="shared" si="203"/>
        <v>6</v>
      </c>
    </row>
    <row r="2108" spans="1:10" ht="25.5">
      <c r="A2108" s="78"/>
      <c r="B2108" s="199"/>
      <c r="C2108" s="274" t="s">
        <v>4057</v>
      </c>
      <c r="D2108" s="263" t="s">
        <v>4058</v>
      </c>
      <c r="E2108" s="276"/>
      <c r="F2108" s="276"/>
      <c r="G2108" s="273">
        <v>2</v>
      </c>
      <c r="H2108" s="273">
        <v>2</v>
      </c>
      <c r="I2108" s="239">
        <f t="shared" si="202"/>
        <v>2</v>
      </c>
      <c r="J2108" s="239">
        <f t="shared" si="203"/>
        <v>2</v>
      </c>
    </row>
    <row r="2109" spans="1:10" ht="15">
      <c r="A2109" s="78"/>
      <c r="B2109" s="199"/>
      <c r="C2109" s="274" t="s">
        <v>2472</v>
      </c>
      <c r="D2109" s="263" t="s">
        <v>2473</v>
      </c>
      <c r="E2109" s="276"/>
      <c r="F2109" s="276"/>
      <c r="G2109" s="273">
        <v>2</v>
      </c>
      <c r="H2109" s="273">
        <v>2</v>
      </c>
      <c r="I2109" s="239">
        <f t="shared" si="202"/>
        <v>2</v>
      </c>
      <c r="J2109" s="239">
        <f t="shared" si="203"/>
        <v>2</v>
      </c>
    </row>
    <row r="2110" spans="1:10" ht="25.5">
      <c r="A2110" s="78"/>
      <c r="B2110" s="199"/>
      <c r="C2110" s="274" t="s">
        <v>4059</v>
      </c>
      <c r="D2110" s="263" t="s">
        <v>4060</v>
      </c>
      <c r="E2110" s="276"/>
      <c r="F2110" s="276"/>
      <c r="G2110" s="273">
        <v>2</v>
      </c>
      <c r="H2110" s="273">
        <v>2</v>
      </c>
      <c r="I2110" s="239">
        <f t="shared" si="202"/>
        <v>2</v>
      </c>
      <c r="J2110" s="239">
        <f t="shared" si="203"/>
        <v>2</v>
      </c>
    </row>
    <row r="2111" spans="1:10" ht="15">
      <c r="A2111" s="78"/>
      <c r="B2111" s="199"/>
      <c r="C2111" s="274">
        <v>260001</v>
      </c>
      <c r="D2111" s="263" t="s">
        <v>2223</v>
      </c>
      <c r="E2111" s="276"/>
      <c r="F2111" s="276"/>
      <c r="G2111" s="273">
        <v>3</v>
      </c>
      <c r="H2111" s="273">
        <v>3</v>
      </c>
      <c r="I2111" s="239">
        <f t="shared" si="202"/>
        <v>3</v>
      </c>
      <c r="J2111" s="239">
        <f t="shared" si="203"/>
        <v>3</v>
      </c>
    </row>
    <row r="2112" spans="1:10" ht="25.5">
      <c r="A2112" s="78"/>
      <c r="B2112" s="199"/>
      <c r="C2112" s="274" t="s">
        <v>4061</v>
      </c>
      <c r="D2112" s="263" t="s">
        <v>4062</v>
      </c>
      <c r="E2112" s="276"/>
      <c r="F2112" s="276"/>
      <c r="G2112" s="273">
        <v>1</v>
      </c>
      <c r="H2112" s="273">
        <v>1</v>
      </c>
      <c r="I2112" s="239">
        <f t="shared" si="202"/>
        <v>1</v>
      </c>
      <c r="J2112" s="239">
        <f t="shared" si="203"/>
        <v>1</v>
      </c>
    </row>
    <row r="2113" spans="1:10" ht="25.5">
      <c r="A2113" s="78"/>
      <c r="B2113" s="199"/>
      <c r="C2113" s="274" t="s">
        <v>2256</v>
      </c>
      <c r="D2113" s="263" t="s">
        <v>4063</v>
      </c>
      <c r="E2113" s="276"/>
      <c r="F2113" s="276"/>
      <c r="G2113" s="273">
        <v>1</v>
      </c>
      <c r="H2113" s="273">
        <v>1</v>
      </c>
      <c r="I2113" s="239">
        <f t="shared" si="202"/>
        <v>1</v>
      </c>
      <c r="J2113" s="239">
        <f t="shared" si="203"/>
        <v>1</v>
      </c>
    </row>
    <row r="2114" spans="1:10">
      <c r="C2114" s="85"/>
      <c r="D2114" s="84"/>
      <c r="E2114" s="83"/>
      <c r="F2114" s="83"/>
      <c r="G2114" s="84"/>
      <c r="H2114" s="84"/>
      <c r="I2114" s="160">
        <f t="shared" ref="I2114:J2115" si="204">SUM(E2114,G2114)</f>
        <v>0</v>
      </c>
      <c r="J2114" s="160">
        <f t="shared" si="204"/>
        <v>0</v>
      </c>
    </row>
    <row r="2115" spans="1:10">
      <c r="C2115" s="85"/>
      <c r="D2115" s="84"/>
      <c r="E2115" s="83"/>
      <c r="F2115" s="83"/>
      <c r="G2115" s="84"/>
      <c r="H2115" s="84"/>
      <c r="I2115" s="160">
        <f t="shared" si="204"/>
        <v>0</v>
      </c>
      <c r="J2115" s="160">
        <f t="shared" si="204"/>
        <v>0</v>
      </c>
    </row>
    <row r="2117" spans="1:10" ht="15" thickBot="1">
      <c r="A2117" s="79" t="s">
        <v>5554</v>
      </c>
      <c r="B2117" s="229" t="s">
        <v>1710</v>
      </c>
      <c r="C2117" s="230"/>
      <c r="D2117" s="229"/>
      <c r="E2117" s="229"/>
      <c r="F2117" s="229"/>
      <c r="G2117" s="229"/>
      <c r="H2117" s="229"/>
      <c r="I2117" s="229"/>
      <c r="J2117" s="229"/>
    </row>
    <row r="2118" spans="1:10" ht="26.25" customHeight="1" thickBot="1">
      <c r="A2118" s="78"/>
      <c r="B2118" s="194" t="s">
        <v>200</v>
      </c>
      <c r="C2118" s="196"/>
      <c r="D2118" s="78"/>
      <c r="E2118" s="1243">
        <f t="shared" ref="E2118:J2118" si="205">SUM(E2119:E2120)</f>
        <v>6359</v>
      </c>
      <c r="F2118" s="1243">
        <f t="shared" si="205"/>
        <v>6359</v>
      </c>
      <c r="G2118" s="1243">
        <f t="shared" si="205"/>
        <v>0</v>
      </c>
      <c r="H2118" s="1243">
        <f t="shared" si="205"/>
        <v>0</v>
      </c>
      <c r="I2118" s="1243">
        <f t="shared" si="205"/>
        <v>6359</v>
      </c>
      <c r="J2118" s="1244">
        <f t="shared" si="205"/>
        <v>6359</v>
      </c>
    </row>
    <row r="2119" spans="1:10" ht="25.5">
      <c r="C2119" s="233" t="s">
        <v>4064</v>
      </c>
      <c r="D2119" s="234" t="s">
        <v>4065</v>
      </c>
      <c r="E2119" s="1238">
        <v>2790</v>
      </c>
      <c r="F2119" s="1238">
        <v>2790</v>
      </c>
      <c r="G2119" s="1242"/>
      <c r="H2119" s="1242"/>
      <c r="I2119" s="480">
        <f>E2119+G2119</f>
        <v>2790</v>
      </c>
      <c r="J2119" s="480">
        <f>F2119+H2119</f>
        <v>2790</v>
      </c>
    </row>
    <row r="2120" spans="1:10" ht="25.5">
      <c r="C2120" s="233" t="s">
        <v>4066</v>
      </c>
      <c r="D2120" s="234" t="s">
        <v>4067</v>
      </c>
      <c r="E2120" s="344">
        <v>3569</v>
      </c>
      <c r="F2120" s="344">
        <v>3569</v>
      </c>
      <c r="G2120" s="344"/>
      <c r="H2120" s="344"/>
      <c r="I2120" s="309">
        <f>E2120+G2120</f>
        <v>3569</v>
      </c>
      <c r="J2120" s="309">
        <f>F2120+H2120</f>
        <v>3569</v>
      </c>
    </row>
    <row r="2121" spans="1:10">
      <c r="C2121" s="188"/>
      <c r="D2121" s="81"/>
      <c r="E2121" s="160"/>
      <c r="F2121" s="160"/>
      <c r="G2121" s="160"/>
      <c r="H2121" s="160"/>
      <c r="I2121" s="160">
        <f t="shared" ref="I2121:J2124" si="206">SUM(E2121,G2121)</f>
        <v>0</v>
      </c>
      <c r="J2121" s="160">
        <f t="shared" si="206"/>
        <v>0</v>
      </c>
    </row>
    <row r="2122" spans="1:10">
      <c r="C2122" s="188"/>
      <c r="D2122" s="81"/>
      <c r="E2122" s="160"/>
      <c r="F2122" s="160"/>
      <c r="G2122" s="160"/>
      <c r="H2122" s="160"/>
      <c r="I2122" s="160">
        <f t="shared" si="206"/>
        <v>0</v>
      </c>
      <c r="J2122" s="160">
        <f t="shared" si="206"/>
        <v>0</v>
      </c>
    </row>
    <row r="2123" spans="1:10">
      <c r="C2123" s="188"/>
      <c r="D2123" s="81"/>
      <c r="E2123" s="160"/>
      <c r="F2123" s="160"/>
      <c r="G2123" s="160"/>
      <c r="H2123" s="160"/>
      <c r="I2123" s="160">
        <f t="shared" si="206"/>
        <v>0</v>
      </c>
      <c r="J2123" s="160">
        <f t="shared" si="206"/>
        <v>0</v>
      </c>
    </row>
    <row r="2124" spans="1:10">
      <c r="A2124" s="159"/>
      <c r="B2124" s="159"/>
      <c r="C2124" s="188"/>
      <c r="D2124" s="81"/>
      <c r="E2124" s="160"/>
      <c r="F2124" s="160"/>
      <c r="G2124" s="160"/>
      <c r="H2124" s="160"/>
      <c r="I2124" s="160">
        <f t="shared" si="206"/>
        <v>0</v>
      </c>
      <c r="J2124" s="160">
        <f t="shared" si="206"/>
        <v>0</v>
      </c>
    </row>
    <row r="2126" spans="1:10" ht="15" thickBot="1">
      <c r="A2126" s="78"/>
      <c r="B2126" s="229" t="s">
        <v>1709</v>
      </c>
      <c r="C2126" s="230"/>
      <c r="D2126" s="229"/>
      <c r="E2126" s="229"/>
      <c r="F2126" s="229"/>
      <c r="G2126" s="229"/>
      <c r="H2126" s="229"/>
      <c r="I2126" s="229"/>
      <c r="J2126" s="229"/>
    </row>
    <row r="2127" spans="1:10" ht="21" customHeight="1" thickBot="1">
      <c r="A2127" s="78"/>
      <c r="B2127" s="194" t="s">
        <v>199</v>
      </c>
      <c r="C2127" s="195"/>
      <c r="D2127" s="78"/>
      <c r="E2127" s="1199">
        <f>SUM(E2128,E2129)</f>
        <v>7087</v>
      </c>
      <c r="F2127" s="1199">
        <f t="shared" ref="F2127:J2127" si="207">SUM(F2128,F2129)</f>
        <v>7087</v>
      </c>
      <c r="G2127" s="1199">
        <f t="shared" si="207"/>
        <v>18009</v>
      </c>
      <c r="H2127" s="1199">
        <f t="shared" si="207"/>
        <v>18009</v>
      </c>
      <c r="I2127" s="1199">
        <f t="shared" si="207"/>
        <v>25096</v>
      </c>
      <c r="J2127" s="1200">
        <f t="shared" si="207"/>
        <v>25096</v>
      </c>
    </row>
    <row r="2128" spans="1:10" ht="15" thickBot="1">
      <c r="A2128" s="78"/>
      <c r="B2128" s="194" t="s">
        <v>197</v>
      </c>
      <c r="C2128" s="195"/>
      <c r="D2128" s="78"/>
      <c r="E2128" s="1234">
        <v>0</v>
      </c>
      <c r="F2128" s="1234">
        <v>0</v>
      </c>
      <c r="G2128" s="1234">
        <v>0</v>
      </c>
      <c r="H2128" s="1234">
        <v>0</v>
      </c>
      <c r="I2128" s="1234">
        <v>0</v>
      </c>
      <c r="J2128" s="1231">
        <v>0</v>
      </c>
    </row>
    <row r="2129" spans="1:10" ht="15" thickBot="1">
      <c r="A2129" s="78"/>
      <c r="B2129" s="199" t="s">
        <v>1708</v>
      </c>
      <c r="C2129" s="197"/>
      <c r="D2129" s="78"/>
      <c r="E2129" s="1198">
        <f t="shared" ref="E2129:J2129" si="208">SUM(E2130:E2226)</f>
        <v>7087</v>
      </c>
      <c r="F2129" s="1198">
        <f t="shared" si="208"/>
        <v>7087</v>
      </c>
      <c r="G2129" s="1198">
        <f t="shared" si="208"/>
        <v>18009</v>
      </c>
      <c r="H2129" s="1198">
        <f t="shared" si="208"/>
        <v>18009</v>
      </c>
      <c r="I2129" s="1198">
        <f t="shared" si="208"/>
        <v>25096</v>
      </c>
      <c r="J2129" s="1197">
        <f t="shared" si="208"/>
        <v>25096</v>
      </c>
    </row>
    <row r="2130" spans="1:10">
      <c r="A2130" s="78"/>
      <c r="B2130" s="199"/>
      <c r="C2130" s="233" t="s">
        <v>4068</v>
      </c>
      <c r="D2130" s="246" t="s">
        <v>4069</v>
      </c>
      <c r="E2130" s="252"/>
      <c r="F2130" s="252"/>
      <c r="G2130" s="1241">
        <v>564</v>
      </c>
      <c r="H2130" s="1241">
        <v>564</v>
      </c>
      <c r="I2130" s="235">
        <f t="shared" ref="I2130:I2161" si="209">E2130+G2130</f>
        <v>564</v>
      </c>
      <c r="J2130" s="235">
        <f t="shared" ref="J2130:J2161" si="210">F2130+H2130</f>
        <v>564</v>
      </c>
    </row>
    <row r="2131" spans="1:10">
      <c r="A2131" s="78"/>
      <c r="B2131" s="199"/>
      <c r="C2131" s="233" t="s">
        <v>4070</v>
      </c>
      <c r="D2131" s="234" t="s">
        <v>4071</v>
      </c>
      <c r="E2131" s="242"/>
      <c r="F2131" s="242"/>
      <c r="G2131" s="238">
        <v>560</v>
      </c>
      <c r="H2131" s="238">
        <v>560</v>
      </c>
      <c r="I2131" s="239">
        <f t="shared" si="209"/>
        <v>560</v>
      </c>
      <c r="J2131" s="239">
        <f t="shared" si="210"/>
        <v>560</v>
      </c>
    </row>
    <row r="2132" spans="1:10">
      <c r="A2132" s="78"/>
      <c r="B2132" s="199"/>
      <c r="C2132" s="233" t="s">
        <v>2122</v>
      </c>
      <c r="D2132" s="234" t="s">
        <v>2123</v>
      </c>
      <c r="E2132" s="242">
        <v>294</v>
      </c>
      <c r="F2132" s="242">
        <v>294</v>
      </c>
      <c r="G2132" s="238">
        <v>167</v>
      </c>
      <c r="H2132" s="238">
        <v>167</v>
      </c>
      <c r="I2132" s="239">
        <f t="shared" si="209"/>
        <v>461</v>
      </c>
      <c r="J2132" s="239">
        <f t="shared" si="210"/>
        <v>461</v>
      </c>
    </row>
    <row r="2133" spans="1:10" ht="25.5">
      <c r="A2133" s="78"/>
      <c r="B2133" s="199"/>
      <c r="C2133" s="345" t="s">
        <v>2483</v>
      </c>
      <c r="D2133" s="346" t="s">
        <v>4072</v>
      </c>
      <c r="E2133" s="308">
        <v>2706</v>
      </c>
      <c r="F2133" s="308">
        <v>2706</v>
      </c>
      <c r="G2133" s="335">
        <v>555</v>
      </c>
      <c r="H2133" s="335">
        <v>555</v>
      </c>
      <c r="I2133" s="239">
        <f t="shared" si="209"/>
        <v>3261</v>
      </c>
      <c r="J2133" s="239">
        <f t="shared" si="210"/>
        <v>3261</v>
      </c>
    </row>
    <row r="2134" spans="1:10">
      <c r="A2134" s="78"/>
      <c r="B2134" s="199"/>
      <c r="C2134" s="233" t="s">
        <v>4073</v>
      </c>
      <c r="D2134" s="234" t="s">
        <v>4074</v>
      </c>
      <c r="E2134" s="242"/>
      <c r="F2134" s="242"/>
      <c r="G2134" s="238"/>
      <c r="H2134" s="238"/>
      <c r="I2134" s="239">
        <f t="shared" si="209"/>
        <v>0</v>
      </c>
      <c r="J2134" s="239">
        <f t="shared" si="210"/>
        <v>0</v>
      </c>
    </row>
    <row r="2135" spans="1:10">
      <c r="A2135" s="78"/>
      <c r="B2135" s="199"/>
      <c r="C2135" s="233" t="s">
        <v>2507</v>
      </c>
      <c r="D2135" s="234" t="s">
        <v>4075</v>
      </c>
      <c r="E2135" s="242">
        <v>5</v>
      </c>
      <c r="F2135" s="242">
        <v>5</v>
      </c>
      <c r="G2135" s="289">
        <v>564</v>
      </c>
      <c r="H2135" s="289">
        <v>564</v>
      </c>
      <c r="I2135" s="239">
        <f t="shared" si="209"/>
        <v>569</v>
      </c>
      <c r="J2135" s="239">
        <f t="shared" si="210"/>
        <v>569</v>
      </c>
    </row>
    <row r="2136" spans="1:10">
      <c r="A2136" s="78"/>
      <c r="B2136" s="199"/>
      <c r="C2136" s="233" t="s">
        <v>2502</v>
      </c>
      <c r="D2136" s="234" t="s">
        <v>4076</v>
      </c>
      <c r="E2136" s="242">
        <v>276</v>
      </c>
      <c r="F2136" s="242">
        <v>276</v>
      </c>
      <c r="G2136" s="238">
        <v>563</v>
      </c>
      <c r="H2136" s="238">
        <v>563</v>
      </c>
      <c r="I2136" s="239">
        <f t="shared" si="209"/>
        <v>839</v>
      </c>
      <c r="J2136" s="239">
        <f t="shared" si="210"/>
        <v>839</v>
      </c>
    </row>
    <row r="2137" spans="1:10">
      <c r="A2137" s="78"/>
      <c r="B2137" s="199"/>
      <c r="C2137" s="233" t="s">
        <v>4077</v>
      </c>
      <c r="D2137" s="234" t="s">
        <v>4078</v>
      </c>
      <c r="E2137" s="242"/>
      <c r="F2137" s="242"/>
      <c r="G2137" s="238"/>
      <c r="H2137" s="238"/>
      <c r="I2137" s="239">
        <f t="shared" si="209"/>
        <v>0</v>
      </c>
      <c r="J2137" s="239">
        <f t="shared" si="210"/>
        <v>0</v>
      </c>
    </row>
    <row r="2138" spans="1:10" ht="25.5">
      <c r="A2138" s="78"/>
      <c r="B2138" s="199"/>
      <c r="C2138" s="233" t="s">
        <v>4079</v>
      </c>
      <c r="D2138" s="234" t="s">
        <v>4080</v>
      </c>
      <c r="E2138" s="242"/>
      <c r="F2138" s="242"/>
      <c r="G2138" s="238"/>
      <c r="H2138" s="238"/>
      <c r="I2138" s="239">
        <f t="shared" si="209"/>
        <v>0</v>
      </c>
      <c r="J2138" s="239">
        <f t="shared" si="210"/>
        <v>0</v>
      </c>
    </row>
    <row r="2139" spans="1:10" ht="25.5">
      <c r="A2139" s="78"/>
      <c r="B2139" s="199"/>
      <c r="C2139" s="233" t="s">
        <v>2152</v>
      </c>
      <c r="D2139" s="234" t="s">
        <v>4040</v>
      </c>
      <c r="E2139" s="242">
        <v>289</v>
      </c>
      <c r="F2139" s="242">
        <v>289</v>
      </c>
      <c r="G2139" s="238"/>
      <c r="H2139" s="238"/>
      <c r="I2139" s="239">
        <f t="shared" si="209"/>
        <v>289</v>
      </c>
      <c r="J2139" s="239">
        <f t="shared" si="210"/>
        <v>289</v>
      </c>
    </row>
    <row r="2140" spans="1:10">
      <c r="A2140" s="78"/>
      <c r="B2140" s="199"/>
      <c r="C2140" s="233" t="s">
        <v>4081</v>
      </c>
      <c r="D2140" s="234" t="s">
        <v>2653</v>
      </c>
      <c r="E2140" s="242"/>
      <c r="F2140" s="242"/>
      <c r="G2140" s="238"/>
      <c r="H2140" s="238"/>
      <c r="I2140" s="239">
        <f t="shared" si="209"/>
        <v>0</v>
      </c>
      <c r="J2140" s="239">
        <f t="shared" si="210"/>
        <v>0</v>
      </c>
    </row>
    <row r="2141" spans="1:10" ht="25.5">
      <c r="A2141" s="78"/>
      <c r="B2141" s="199"/>
      <c r="C2141" s="233" t="s">
        <v>2152</v>
      </c>
      <c r="D2141" s="234" t="s">
        <v>4082</v>
      </c>
      <c r="E2141" s="242"/>
      <c r="F2141" s="242"/>
      <c r="G2141" s="238"/>
      <c r="H2141" s="238"/>
      <c r="I2141" s="239">
        <f t="shared" si="209"/>
        <v>0</v>
      </c>
      <c r="J2141" s="239">
        <f t="shared" si="210"/>
        <v>0</v>
      </c>
    </row>
    <row r="2142" spans="1:10">
      <c r="A2142" s="78"/>
      <c r="B2142" s="199"/>
      <c r="C2142" s="233" t="s">
        <v>2500</v>
      </c>
      <c r="D2142" s="234" t="s">
        <v>4083</v>
      </c>
      <c r="E2142" s="242">
        <v>65</v>
      </c>
      <c r="F2142" s="242">
        <v>65</v>
      </c>
      <c r="G2142" s="238"/>
      <c r="H2142" s="238"/>
      <c r="I2142" s="239">
        <f t="shared" si="209"/>
        <v>65</v>
      </c>
      <c r="J2142" s="239">
        <f t="shared" si="210"/>
        <v>65</v>
      </c>
    </row>
    <row r="2143" spans="1:10" ht="25.5">
      <c r="A2143" s="78"/>
      <c r="B2143" s="199"/>
      <c r="C2143" s="233" t="s">
        <v>2481</v>
      </c>
      <c r="D2143" s="234" t="s">
        <v>4084</v>
      </c>
      <c r="E2143" s="242">
        <v>295</v>
      </c>
      <c r="F2143" s="242">
        <v>295</v>
      </c>
      <c r="G2143" s="289"/>
      <c r="H2143" s="289"/>
      <c r="I2143" s="239">
        <f t="shared" si="209"/>
        <v>295</v>
      </c>
      <c r="J2143" s="239">
        <f t="shared" si="210"/>
        <v>295</v>
      </c>
    </row>
    <row r="2144" spans="1:10">
      <c r="A2144" s="78"/>
      <c r="B2144" s="199"/>
      <c r="C2144" s="233" t="s">
        <v>4085</v>
      </c>
      <c r="D2144" s="234" t="s">
        <v>4086</v>
      </c>
      <c r="E2144" s="242"/>
      <c r="F2144" s="242"/>
      <c r="G2144" s="289"/>
      <c r="H2144" s="289"/>
      <c r="I2144" s="239">
        <f t="shared" si="209"/>
        <v>0</v>
      </c>
      <c r="J2144" s="239">
        <f t="shared" si="210"/>
        <v>0</v>
      </c>
    </row>
    <row r="2145" spans="1:10">
      <c r="A2145" s="78"/>
      <c r="B2145" s="199"/>
      <c r="C2145" s="233" t="s">
        <v>2122</v>
      </c>
      <c r="D2145" s="234" t="s">
        <v>2123</v>
      </c>
      <c r="E2145" s="242"/>
      <c r="F2145" s="242"/>
      <c r="G2145" s="238"/>
      <c r="H2145" s="238"/>
      <c r="I2145" s="239">
        <f t="shared" si="209"/>
        <v>0</v>
      </c>
      <c r="J2145" s="239">
        <f t="shared" si="210"/>
        <v>0</v>
      </c>
    </row>
    <row r="2146" spans="1:10" ht="25.5">
      <c r="A2146" s="78"/>
      <c r="B2146" s="199"/>
      <c r="C2146" s="233" t="s">
        <v>2146</v>
      </c>
      <c r="D2146" s="234" t="s">
        <v>3673</v>
      </c>
      <c r="E2146" s="238"/>
      <c r="F2146" s="238"/>
      <c r="G2146" s="238"/>
      <c r="H2146" s="238"/>
      <c r="I2146" s="239">
        <f t="shared" si="209"/>
        <v>0</v>
      </c>
      <c r="J2146" s="239">
        <f t="shared" si="210"/>
        <v>0</v>
      </c>
    </row>
    <row r="2147" spans="1:10" ht="25.5">
      <c r="A2147" s="78"/>
      <c r="B2147" s="199"/>
      <c r="C2147" s="233" t="s">
        <v>2148</v>
      </c>
      <c r="D2147" s="234" t="s">
        <v>4087</v>
      </c>
      <c r="E2147" s="242"/>
      <c r="F2147" s="242"/>
      <c r="G2147" s="238"/>
      <c r="H2147" s="238"/>
      <c r="I2147" s="239">
        <f t="shared" si="209"/>
        <v>0</v>
      </c>
      <c r="J2147" s="239">
        <f t="shared" si="210"/>
        <v>0</v>
      </c>
    </row>
    <row r="2148" spans="1:10" ht="25.5">
      <c r="A2148" s="78"/>
      <c r="B2148" s="199"/>
      <c r="C2148" s="233" t="s">
        <v>2116</v>
      </c>
      <c r="D2148" s="234" t="s">
        <v>2150</v>
      </c>
      <c r="E2148" s="238"/>
      <c r="F2148" s="238"/>
      <c r="G2148" s="238">
        <v>166</v>
      </c>
      <c r="H2148" s="238">
        <v>166</v>
      </c>
      <c r="I2148" s="239">
        <f t="shared" si="209"/>
        <v>166</v>
      </c>
      <c r="J2148" s="239">
        <f t="shared" si="210"/>
        <v>166</v>
      </c>
    </row>
    <row r="2149" spans="1:10" ht="25.5">
      <c r="A2149" s="78"/>
      <c r="B2149" s="199"/>
      <c r="C2149" s="233" t="s">
        <v>2120</v>
      </c>
      <c r="D2149" s="234" t="s">
        <v>4088</v>
      </c>
      <c r="E2149" s="242"/>
      <c r="F2149" s="242"/>
      <c r="G2149" s="238">
        <v>167</v>
      </c>
      <c r="H2149" s="238">
        <v>167</v>
      </c>
      <c r="I2149" s="239">
        <f t="shared" si="209"/>
        <v>167</v>
      </c>
      <c r="J2149" s="239">
        <f t="shared" si="210"/>
        <v>167</v>
      </c>
    </row>
    <row r="2150" spans="1:10">
      <c r="A2150" s="78"/>
      <c r="B2150" s="199"/>
      <c r="C2150" s="233" t="s">
        <v>2124</v>
      </c>
      <c r="D2150" s="234" t="s">
        <v>2655</v>
      </c>
      <c r="E2150" s="242"/>
      <c r="F2150" s="242"/>
      <c r="G2150" s="238">
        <v>1</v>
      </c>
      <c r="H2150" s="238">
        <v>1</v>
      </c>
      <c r="I2150" s="239">
        <f t="shared" si="209"/>
        <v>1</v>
      </c>
      <c r="J2150" s="239">
        <f t="shared" si="210"/>
        <v>1</v>
      </c>
    </row>
    <row r="2151" spans="1:10">
      <c r="A2151" s="78"/>
      <c r="B2151" s="199"/>
      <c r="C2151" s="233" t="s">
        <v>2656</v>
      </c>
      <c r="D2151" s="234" t="s">
        <v>2657</v>
      </c>
      <c r="E2151" s="238"/>
      <c r="F2151" s="238"/>
      <c r="G2151" s="238"/>
      <c r="H2151" s="238"/>
      <c r="I2151" s="239">
        <f t="shared" si="209"/>
        <v>0</v>
      </c>
      <c r="J2151" s="239">
        <f t="shared" si="210"/>
        <v>0</v>
      </c>
    </row>
    <row r="2152" spans="1:10">
      <c r="A2152" s="78"/>
      <c r="B2152" s="199"/>
      <c r="C2152" s="233" t="s">
        <v>4089</v>
      </c>
      <c r="D2152" s="234" t="s">
        <v>4090</v>
      </c>
      <c r="E2152" s="238"/>
      <c r="F2152" s="238"/>
      <c r="G2152" s="238"/>
      <c r="H2152" s="238"/>
      <c r="I2152" s="239">
        <f t="shared" si="209"/>
        <v>0</v>
      </c>
      <c r="J2152" s="239">
        <f t="shared" si="210"/>
        <v>0</v>
      </c>
    </row>
    <row r="2153" spans="1:10" ht="25.5">
      <c r="A2153" s="78"/>
      <c r="B2153" s="199"/>
      <c r="C2153" s="233" t="s">
        <v>4091</v>
      </c>
      <c r="D2153" s="234" t="s">
        <v>4092</v>
      </c>
      <c r="E2153" s="238"/>
      <c r="F2153" s="238"/>
      <c r="G2153" s="238"/>
      <c r="H2153" s="238"/>
      <c r="I2153" s="239">
        <f t="shared" si="209"/>
        <v>0</v>
      </c>
      <c r="J2153" s="239">
        <f t="shared" si="210"/>
        <v>0</v>
      </c>
    </row>
    <row r="2154" spans="1:10" ht="38.25">
      <c r="A2154" s="78"/>
      <c r="B2154" s="199"/>
      <c r="C2154" s="233" t="s">
        <v>4093</v>
      </c>
      <c r="D2154" s="234" t="s">
        <v>4094</v>
      </c>
      <c r="E2154" s="242"/>
      <c r="F2154" s="242"/>
      <c r="G2154" s="238"/>
      <c r="H2154" s="238"/>
      <c r="I2154" s="239">
        <f t="shared" si="209"/>
        <v>0</v>
      </c>
      <c r="J2154" s="239">
        <f t="shared" si="210"/>
        <v>0</v>
      </c>
    </row>
    <row r="2155" spans="1:10">
      <c r="A2155" s="78"/>
      <c r="B2155" s="199"/>
      <c r="C2155" s="233" t="s">
        <v>4095</v>
      </c>
      <c r="D2155" s="234" t="s">
        <v>4096</v>
      </c>
      <c r="E2155" s="238"/>
      <c r="F2155" s="238"/>
      <c r="G2155" s="238"/>
      <c r="H2155" s="238"/>
      <c r="I2155" s="239">
        <f t="shared" si="209"/>
        <v>0</v>
      </c>
      <c r="J2155" s="239">
        <f t="shared" si="210"/>
        <v>0</v>
      </c>
    </row>
    <row r="2156" spans="1:10" ht="25.5">
      <c r="A2156" s="78"/>
      <c r="B2156" s="199"/>
      <c r="C2156" s="233" t="s">
        <v>4097</v>
      </c>
      <c r="D2156" s="234" t="s">
        <v>4098</v>
      </c>
      <c r="E2156" s="238"/>
      <c r="F2156" s="238"/>
      <c r="G2156" s="238"/>
      <c r="H2156" s="238"/>
      <c r="I2156" s="239">
        <f t="shared" si="209"/>
        <v>0</v>
      </c>
      <c r="J2156" s="239">
        <f t="shared" si="210"/>
        <v>0</v>
      </c>
    </row>
    <row r="2157" spans="1:10" ht="25.5">
      <c r="A2157" s="78"/>
      <c r="B2157" s="199"/>
      <c r="C2157" s="233" t="s">
        <v>4099</v>
      </c>
      <c r="D2157" s="234" t="s">
        <v>4100</v>
      </c>
      <c r="E2157" s="238"/>
      <c r="F2157" s="238"/>
      <c r="G2157" s="238"/>
      <c r="H2157" s="238"/>
      <c r="I2157" s="239">
        <f t="shared" si="209"/>
        <v>0</v>
      </c>
      <c r="J2157" s="239">
        <f t="shared" si="210"/>
        <v>0</v>
      </c>
    </row>
    <row r="2158" spans="1:10" ht="25.5">
      <c r="A2158" s="78"/>
      <c r="B2158" s="199"/>
      <c r="C2158" s="233" t="s">
        <v>1794</v>
      </c>
      <c r="D2158" s="234" t="s">
        <v>2155</v>
      </c>
      <c r="E2158" s="242">
        <v>7</v>
      </c>
      <c r="F2158" s="242">
        <v>7</v>
      </c>
      <c r="G2158" s="238">
        <v>24</v>
      </c>
      <c r="H2158" s="238">
        <v>24</v>
      </c>
      <c r="I2158" s="239">
        <f t="shared" si="209"/>
        <v>31</v>
      </c>
      <c r="J2158" s="239">
        <f t="shared" si="210"/>
        <v>31</v>
      </c>
    </row>
    <row r="2159" spans="1:10">
      <c r="A2159" s="78"/>
      <c r="B2159" s="199"/>
      <c r="C2159" s="233" t="s">
        <v>2206</v>
      </c>
      <c r="D2159" s="234" t="s">
        <v>2207</v>
      </c>
      <c r="E2159" s="242"/>
      <c r="F2159" s="242"/>
      <c r="G2159" s="238"/>
      <c r="H2159" s="238"/>
      <c r="I2159" s="239">
        <f t="shared" si="209"/>
        <v>0</v>
      </c>
      <c r="J2159" s="239">
        <f t="shared" si="210"/>
        <v>0</v>
      </c>
    </row>
    <row r="2160" spans="1:10">
      <c r="A2160" s="78"/>
      <c r="B2160" s="199"/>
      <c r="C2160" s="233" t="s">
        <v>4101</v>
      </c>
      <c r="D2160" s="234" t="s">
        <v>4102</v>
      </c>
      <c r="E2160" s="242"/>
      <c r="F2160" s="242"/>
      <c r="G2160" s="238">
        <v>94</v>
      </c>
      <c r="H2160" s="238">
        <v>94</v>
      </c>
      <c r="I2160" s="239">
        <f t="shared" si="209"/>
        <v>94</v>
      </c>
      <c r="J2160" s="239">
        <f t="shared" si="210"/>
        <v>94</v>
      </c>
    </row>
    <row r="2161" spans="1:10" ht="25.5">
      <c r="A2161" s="78"/>
      <c r="B2161" s="199"/>
      <c r="C2161" s="233" t="s">
        <v>1824</v>
      </c>
      <c r="D2161" s="234" t="s">
        <v>2631</v>
      </c>
      <c r="E2161" s="242">
        <v>794</v>
      </c>
      <c r="F2161" s="242">
        <v>794</v>
      </c>
      <c r="G2161" s="238">
        <v>555</v>
      </c>
      <c r="H2161" s="238">
        <v>555</v>
      </c>
      <c r="I2161" s="239">
        <f t="shared" si="209"/>
        <v>1349</v>
      </c>
      <c r="J2161" s="239">
        <f t="shared" si="210"/>
        <v>1349</v>
      </c>
    </row>
    <row r="2162" spans="1:10" ht="25.5">
      <c r="A2162" s="78"/>
      <c r="B2162" s="199"/>
      <c r="C2162" s="233" t="s">
        <v>2462</v>
      </c>
      <c r="D2162" s="234" t="s">
        <v>3966</v>
      </c>
      <c r="E2162" s="242">
        <v>40</v>
      </c>
      <c r="F2162" s="242">
        <v>40</v>
      </c>
      <c r="G2162" s="238">
        <v>467</v>
      </c>
      <c r="H2162" s="238">
        <v>467</v>
      </c>
      <c r="I2162" s="239">
        <f t="shared" ref="I2162:I2193" si="211">E2162+G2162</f>
        <v>507</v>
      </c>
      <c r="J2162" s="239">
        <f t="shared" ref="J2162:J2193" si="212">F2162+H2162</f>
        <v>507</v>
      </c>
    </row>
    <row r="2163" spans="1:10" ht="25.5">
      <c r="A2163" s="78"/>
      <c r="B2163" s="199"/>
      <c r="C2163" s="233" t="s">
        <v>4012</v>
      </c>
      <c r="D2163" s="234" t="s">
        <v>4103</v>
      </c>
      <c r="E2163" s="238">
        <v>43</v>
      </c>
      <c r="F2163" s="238">
        <v>43</v>
      </c>
      <c r="G2163" s="238">
        <v>563</v>
      </c>
      <c r="H2163" s="238">
        <v>563</v>
      </c>
      <c r="I2163" s="239">
        <f t="shared" si="211"/>
        <v>606</v>
      </c>
      <c r="J2163" s="239">
        <f t="shared" si="212"/>
        <v>606</v>
      </c>
    </row>
    <row r="2164" spans="1:10" ht="38.25">
      <c r="A2164" s="78"/>
      <c r="B2164" s="199"/>
      <c r="C2164" s="233" t="s">
        <v>2031</v>
      </c>
      <c r="D2164" s="234" t="s">
        <v>2427</v>
      </c>
      <c r="E2164" s="242">
        <v>944</v>
      </c>
      <c r="F2164" s="242">
        <v>944</v>
      </c>
      <c r="G2164" s="238">
        <v>275</v>
      </c>
      <c r="H2164" s="238">
        <v>275</v>
      </c>
      <c r="I2164" s="239">
        <f t="shared" si="211"/>
        <v>1219</v>
      </c>
      <c r="J2164" s="239">
        <f t="shared" si="212"/>
        <v>1219</v>
      </c>
    </row>
    <row r="2165" spans="1:10" ht="25.5">
      <c r="A2165" s="78"/>
      <c r="B2165" s="199"/>
      <c r="C2165" s="233" t="s">
        <v>1797</v>
      </c>
      <c r="D2165" s="234" t="s">
        <v>2219</v>
      </c>
      <c r="E2165" s="242">
        <v>2</v>
      </c>
      <c r="F2165" s="242">
        <v>2</v>
      </c>
      <c r="G2165" s="238">
        <v>232</v>
      </c>
      <c r="H2165" s="238">
        <v>232</v>
      </c>
      <c r="I2165" s="239">
        <f t="shared" si="211"/>
        <v>234</v>
      </c>
      <c r="J2165" s="239">
        <f t="shared" si="212"/>
        <v>234</v>
      </c>
    </row>
    <row r="2166" spans="1:10" ht="25.5">
      <c r="A2166" s="78"/>
      <c r="B2166" s="199"/>
      <c r="C2166" s="233" t="s">
        <v>2033</v>
      </c>
      <c r="D2166" s="234" t="s">
        <v>2034</v>
      </c>
      <c r="E2166" s="242">
        <v>176</v>
      </c>
      <c r="F2166" s="242">
        <v>176</v>
      </c>
      <c r="G2166" s="238">
        <v>740</v>
      </c>
      <c r="H2166" s="238">
        <v>740</v>
      </c>
      <c r="I2166" s="239">
        <f t="shared" si="211"/>
        <v>916</v>
      </c>
      <c r="J2166" s="239">
        <f t="shared" si="212"/>
        <v>916</v>
      </c>
    </row>
    <row r="2167" spans="1:10" ht="25.5">
      <c r="A2167" s="78"/>
      <c r="B2167" s="199"/>
      <c r="C2167" s="233" t="s">
        <v>2035</v>
      </c>
      <c r="D2167" s="234" t="s">
        <v>2036</v>
      </c>
      <c r="E2167" s="242">
        <v>229</v>
      </c>
      <c r="F2167" s="242">
        <v>229</v>
      </c>
      <c r="G2167" s="238">
        <v>827</v>
      </c>
      <c r="H2167" s="238">
        <v>827</v>
      </c>
      <c r="I2167" s="239">
        <f t="shared" si="211"/>
        <v>1056</v>
      </c>
      <c r="J2167" s="239">
        <f t="shared" si="212"/>
        <v>1056</v>
      </c>
    </row>
    <row r="2168" spans="1:10" ht="38.25">
      <c r="A2168" s="78"/>
      <c r="B2168" s="199"/>
      <c r="C2168" s="233" t="s">
        <v>1799</v>
      </c>
      <c r="D2168" s="234" t="s">
        <v>1800</v>
      </c>
      <c r="E2168" s="242">
        <v>102</v>
      </c>
      <c r="F2168" s="242">
        <v>102</v>
      </c>
      <c r="G2168" s="238">
        <v>193</v>
      </c>
      <c r="H2168" s="238">
        <v>193</v>
      </c>
      <c r="I2168" s="239">
        <f t="shared" si="211"/>
        <v>295</v>
      </c>
      <c r="J2168" s="239">
        <f t="shared" si="212"/>
        <v>295</v>
      </c>
    </row>
    <row r="2169" spans="1:10" ht="25.5">
      <c r="A2169" s="78"/>
      <c r="B2169" s="199"/>
      <c r="C2169" s="292">
        <v>340231</v>
      </c>
      <c r="D2169" s="293" t="s">
        <v>4104</v>
      </c>
      <c r="E2169" s="276">
        <v>40</v>
      </c>
      <c r="F2169" s="276">
        <v>40</v>
      </c>
      <c r="G2169" s="273">
        <v>1</v>
      </c>
      <c r="H2169" s="273">
        <v>1</v>
      </c>
      <c r="I2169" s="239">
        <f t="shared" si="211"/>
        <v>41</v>
      </c>
      <c r="J2169" s="239">
        <f t="shared" si="212"/>
        <v>41</v>
      </c>
    </row>
    <row r="2170" spans="1:10" ht="25.5">
      <c r="A2170" s="78"/>
      <c r="B2170" s="199"/>
      <c r="C2170" s="327" t="s">
        <v>2152</v>
      </c>
      <c r="D2170" s="293" t="s">
        <v>2153</v>
      </c>
      <c r="E2170" s="238"/>
      <c r="F2170" s="238"/>
      <c r="G2170" s="273"/>
      <c r="H2170" s="273"/>
      <c r="I2170" s="239">
        <f t="shared" si="211"/>
        <v>0</v>
      </c>
      <c r="J2170" s="239">
        <f t="shared" si="212"/>
        <v>0</v>
      </c>
    </row>
    <row r="2171" spans="1:10" ht="25.5">
      <c r="A2171" s="78"/>
      <c r="B2171" s="199"/>
      <c r="C2171" s="292" t="s">
        <v>2024</v>
      </c>
      <c r="D2171" s="293" t="s">
        <v>4105</v>
      </c>
      <c r="E2171" s="238"/>
      <c r="F2171" s="238"/>
      <c r="G2171" s="273">
        <v>550</v>
      </c>
      <c r="H2171" s="273">
        <v>550</v>
      </c>
      <c r="I2171" s="239">
        <f t="shared" si="211"/>
        <v>550</v>
      </c>
      <c r="J2171" s="239">
        <f t="shared" si="212"/>
        <v>550</v>
      </c>
    </row>
    <row r="2172" spans="1:10">
      <c r="A2172" s="78"/>
      <c r="B2172" s="199"/>
      <c r="C2172" s="233" t="s">
        <v>2040</v>
      </c>
      <c r="D2172" s="293" t="s">
        <v>2041</v>
      </c>
      <c r="E2172" s="276">
        <v>12</v>
      </c>
      <c r="F2172" s="276">
        <v>12</v>
      </c>
      <c r="G2172" s="273">
        <v>292</v>
      </c>
      <c r="H2172" s="273">
        <v>292</v>
      </c>
      <c r="I2172" s="239">
        <f t="shared" si="211"/>
        <v>304</v>
      </c>
      <c r="J2172" s="239">
        <f t="shared" si="212"/>
        <v>304</v>
      </c>
    </row>
    <row r="2173" spans="1:10">
      <c r="A2173" s="78"/>
      <c r="B2173" s="199"/>
      <c r="C2173" s="292" t="s">
        <v>3235</v>
      </c>
      <c r="D2173" s="293" t="s">
        <v>3236</v>
      </c>
      <c r="E2173" s="276">
        <v>392</v>
      </c>
      <c r="F2173" s="276">
        <v>392</v>
      </c>
      <c r="G2173" s="273"/>
      <c r="H2173" s="273"/>
      <c r="I2173" s="239">
        <f t="shared" si="211"/>
        <v>392</v>
      </c>
      <c r="J2173" s="239">
        <f t="shared" si="212"/>
        <v>392</v>
      </c>
    </row>
    <row r="2174" spans="1:10">
      <c r="A2174" s="78"/>
      <c r="B2174" s="199"/>
      <c r="C2174" s="292" t="s">
        <v>4106</v>
      </c>
      <c r="D2174" s="293" t="s">
        <v>4107</v>
      </c>
      <c r="E2174" s="238"/>
      <c r="F2174" s="238"/>
      <c r="G2174" s="273">
        <v>564</v>
      </c>
      <c r="H2174" s="273">
        <v>564</v>
      </c>
      <c r="I2174" s="239">
        <f t="shared" si="211"/>
        <v>564</v>
      </c>
      <c r="J2174" s="239">
        <f t="shared" si="212"/>
        <v>564</v>
      </c>
    </row>
    <row r="2175" spans="1:10" ht="25.5">
      <c r="A2175" s="78"/>
      <c r="B2175" s="199"/>
      <c r="C2175" s="292" t="s">
        <v>2060</v>
      </c>
      <c r="D2175" s="293" t="s">
        <v>4108</v>
      </c>
      <c r="E2175" s="276"/>
      <c r="F2175" s="276"/>
      <c r="G2175" s="273">
        <v>87</v>
      </c>
      <c r="H2175" s="273">
        <v>87</v>
      </c>
      <c r="I2175" s="239">
        <f t="shared" si="211"/>
        <v>87</v>
      </c>
      <c r="J2175" s="239">
        <f t="shared" si="212"/>
        <v>87</v>
      </c>
    </row>
    <row r="2176" spans="1:10" ht="25.5">
      <c r="A2176" s="78"/>
      <c r="B2176" s="199"/>
      <c r="C2176" s="292" t="s">
        <v>1803</v>
      </c>
      <c r="D2176" s="293" t="s">
        <v>4109</v>
      </c>
      <c r="E2176" s="276">
        <v>156</v>
      </c>
      <c r="F2176" s="276">
        <v>156</v>
      </c>
      <c r="G2176" s="273">
        <v>4125</v>
      </c>
      <c r="H2176" s="273">
        <v>4125</v>
      </c>
      <c r="I2176" s="239">
        <f t="shared" si="211"/>
        <v>4281</v>
      </c>
      <c r="J2176" s="239">
        <f t="shared" si="212"/>
        <v>4281</v>
      </c>
    </row>
    <row r="2177" spans="1:10">
      <c r="A2177" s="78"/>
      <c r="B2177" s="199"/>
      <c r="C2177" s="292">
        <v>1111</v>
      </c>
      <c r="D2177" s="293" t="s">
        <v>2039</v>
      </c>
      <c r="E2177" s="276">
        <v>209</v>
      </c>
      <c r="F2177" s="276">
        <v>209</v>
      </c>
      <c r="G2177" s="273">
        <v>607</v>
      </c>
      <c r="H2177" s="273">
        <v>607</v>
      </c>
      <c r="I2177" s="239">
        <f t="shared" si="211"/>
        <v>816</v>
      </c>
      <c r="J2177" s="239">
        <f t="shared" si="212"/>
        <v>816</v>
      </c>
    </row>
    <row r="2178" spans="1:10" ht="25.5">
      <c r="A2178" s="78"/>
      <c r="B2178" s="199"/>
      <c r="C2178" s="292">
        <v>241021</v>
      </c>
      <c r="D2178" s="293" t="s">
        <v>4110</v>
      </c>
      <c r="E2178" s="238"/>
      <c r="F2178" s="238"/>
      <c r="G2178" s="273">
        <v>564</v>
      </c>
      <c r="H2178" s="273">
        <v>564</v>
      </c>
      <c r="I2178" s="239">
        <f t="shared" si="211"/>
        <v>564</v>
      </c>
      <c r="J2178" s="239">
        <f t="shared" si="212"/>
        <v>564</v>
      </c>
    </row>
    <row r="2179" spans="1:10">
      <c r="A2179" s="78"/>
      <c r="B2179" s="199"/>
      <c r="C2179" s="292" t="s">
        <v>1994</v>
      </c>
      <c r="D2179" s="293" t="s">
        <v>1995</v>
      </c>
      <c r="E2179" s="238"/>
      <c r="F2179" s="238"/>
      <c r="G2179" s="273">
        <v>22</v>
      </c>
      <c r="H2179" s="273">
        <v>22</v>
      </c>
      <c r="I2179" s="239">
        <f t="shared" si="211"/>
        <v>22</v>
      </c>
      <c r="J2179" s="239">
        <f t="shared" si="212"/>
        <v>22</v>
      </c>
    </row>
    <row r="2180" spans="1:10">
      <c r="A2180" s="78"/>
      <c r="B2180" s="199"/>
      <c r="C2180" s="292">
        <v>310001</v>
      </c>
      <c r="D2180" s="293" t="s">
        <v>4111</v>
      </c>
      <c r="E2180" s="238"/>
      <c r="F2180" s="238"/>
      <c r="G2180" s="273"/>
      <c r="H2180" s="273"/>
      <c r="I2180" s="239">
        <f t="shared" si="211"/>
        <v>0</v>
      </c>
      <c r="J2180" s="239">
        <f t="shared" si="212"/>
        <v>0</v>
      </c>
    </row>
    <row r="2181" spans="1:10" ht="25.5">
      <c r="A2181" s="78"/>
      <c r="B2181" s="199"/>
      <c r="C2181" s="292">
        <v>310015</v>
      </c>
      <c r="D2181" s="293" t="s">
        <v>4112</v>
      </c>
      <c r="E2181" s="238"/>
      <c r="F2181" s="238"/>
      <c r="G2181" s="273">
        <v>564</v>
      </c>
      <c r="H2181" s="273">
        <v>564</v>
      </c>
      <c r="I2181" s="239">
        <f t="shared" si="211"/>
        <v>564</v>
      </c>
      <c r="J2181" s="239">
        <f t="shared" si="212"/>
        <v>564</v>
      </c>
    </row>
    <row r="2182" spans="1:10" ht="25.5">
      <c r="A2182" s="78"/>
      <c r="B2182" s="199"/>
      <c r="C2182" s="292">
        <v>310016</v>
      </c>
      <c r="D2182" s="293" t="s">
        <v>4113</v>
      </c>
      <c r="E2182" s="238"/>
      <c r="F2182" s="238"/>
      <c r="G2182" s="273"/>
      <c r="H2182" s="273"/>
      <c r="I2182" s="239">
        <f t="shared" si="211"/>
        <v>0</v>
      </c>
      <c r="J2182" s="239">
        <f t="shared" si="212"/>
        <v>0</v>
      </c>
    </row>
    <row r="2183" spans="1:10" ht="25.5">
      <c r="A2183" s="78"/>
      <c r="B2183" s="199"/>
      <c r="C2183" s="292" t="s">
        <v>1807</v>
      </c>
      <c r="D2183" s="293" t="s">
        <v>1808</v>
      </c>
      <c r="E2183" s="238"/>
      <c r="F2183" s="238"/>
      <c r="G2183" s="273"/>
      <c r="H2183" s="273"/>
      <c r="I2183" s="239">
        <f t="shared" si="211"/>
        <v>0</v>
      </c>
      <c r="J2183" s="239">
        <f t="shared" si="212"/>
        <v>0</v>
      </c>
    </row>
    <row r="2184" spans="1:10">
      <c r="A2184" s="78"/>
      <c r="B2184" s="199"/>
      <c r="C2184" s="292" t="s">
        <v>2056</v>
      </c>
      <c r="D2184" s="293" t="s">
        <v>2057</v>
      </c>
      <c r="E2184" s="238">
        <v>1</v>
      </c>
      <c r="F2184" s="238">
        <v>1</v>
      </c>
      <c r="G2184" s="273">
        <v>3</v>
      </c>
      <c r="H2184" s="273">
        <v>3</v>
      </c>
      <c r="I2184" s="239">
        <f t="shared" si="211"/>
        <v>4</v>
      </c>
      <c r="J2184" s="239">
        <f t="shared" si="212"/>
        <v>4</v>
      </c>
    </row>
    <row r="2185" spans="1:10">
      <c r="A2185" s="78"/>
      <c r="B2185" s="199"/>
      <c r="C2185" s="292" t="s">
        <v>2184</v>
      </c>
      <c r="D2185" s="293" t="s">
        <v>2185</v>
      </c>
      <c r="E2185" s="238">
        <v>1</v>
      </c>
      <c r="F2185" s="238">
        <v>1</v>
      </c>
      <c r="G2185" s="273">
        <v>3</v>
      </c>
      <c r="H2185" s="273">
        <v>3</v>
      </c>
      <c r="I2185" s="239">
        <f t="shared" si="211"/>
        <v>4</v>
      </c>
      <c r="J2185" s="239">
        <f t="shared" si="212"/>
        <v>4</v>
      </c>
    </row>
    <row r="2186" spans="1:10">
      <c r="A2186" s="78"/>
      <c r="B2186" s="199"/>
      <c r="C2186" s="292" t="s">
        <v>2090</v>
      </c>
      <c r="D2186" s="293" t="s">
        <v>2091</v>
      </c>
      <c r="E2186" s="238"/>
      <c r="F2186" s="238"/>
      <c r="G2186" s="273">
        <v>1</v>
      </c>
      <c r="H2186" s="273">
        <v>1</v>
      </c>
      <c r="I2186" s="239">
        <f t="shared" si="211"/>
        <v>1</v>
      </c>
      <c r="J2186" s="239">
        <f t="shared" si="212"/>
        <v>1</v>
      </c>
    </row>
    <row r="2187" spans="1:10" ht="25.5">
      <c r="A2187" s="78"/>
      <c r="B2187" s="199"/>
      <c r="C2187" s="292" t="s">
        <v>4114</v>
      </c>
      <c r="D2187" s="293" t="s">
        <v>4115</v>
      </c>
      <c r="E2187" s="238"/>
      <c r="F2187" s="238"/>
      <c r="G2187" s="273"/>
      <c r="H2187" s="273"/>
      <c r="I2187" s="239">
        <f t="shared" si="211"/>
        <v>0</v>
      </c>
      <c r="J2187" s="239">
        <f t="shared" si="212"/>
        <v>0</v>
      </c>
    </row>
    <row r="2188" spans="1:10">
      <c r="A2188" s="78"/>
      <c r="B2188" s="199"/>
      <c r="C2188" s="292">
        <v>241027</v>
      </c>
      <c r="D2188" s="293" t="s">
        <v>4116</v>
      </c>
      <c r="E2188" s="238"/>
      <c r="F2188" s="238"/>
      <c r="G2188" s="273">
        <v>557</v>
      </c>
      <c r="H2188" s="273">
        <v>557</v>
      </c>
      <c r="I2188" s="239">
        <f t="shared" si="211"/>
        <v>557</v>
      </c>
      <c r="J2188" s="239">
        <f t="shared" si="212"/>
        <v>557</v>
      </c>
    </row>
    <row r="2189" spans="1:10">
      <c r="A2189" s="78"/>
      <c r="B2189" s="199"/>
      <c r="C2189" s="292" t="s">
        <v>2122</v>
      </c>
      <c r="D2189" s="293" t="s">
        <v>2123</v>
      </c>
      <c r="E2189" s="238"/>
      <c r="F2189" s="238"/>
      <c r="G2189" s="273"/>
      <c r="H2189" s="273"/>
      <c r="I2189" s="239">
        <f t="shared" si="211"/>
        <v>0</v>
      </c>
      <c r="J2189" s="239">
        <f t="shared" si="212"/>
        <v>0</v>
      </c>
    </row>
    <row r="2190" spans="1:10" ht="25.5">
      <c r="A2190" s="78"/>
      <c r="B2190" s="199"/>
      <c r="C2190" s="292" t="s">
        <v>4117</v>
      </c>
      <c r="D2190" s="293" t="s">
        <v>4118</v>
      </c>
      <c r="E2190" s="238"/>
      <c r="F2190" s="238"/>
      <c r="G2190" s="273">
        <v>463</v>
      </c>
      <c r="H2190" s="273">
        <v>463</v>
      </c>
      <c r="I2190" s="239">
        <f t="shared" si="211"/>
        <v>463</v>
      </c>
      <c r="J2190" s="239">
        <f t="shared" si="212"/>
        <v>463</v>
      </c>
    </row>
    <row r="2191" spans="1:10" ht="25.5">
      <c r="A2191" s="78"/>
      <c r="B2191" s="199"/>
      <c r="C2191" s="292" t="s">
        <v>4119</v>
      </c>
      <c r="D2191" s="293" t="s">
        <v>4120</v>
      </c>
      <c r="E2191" s="238"/>
      <c r="F2191" s="238"/>
      <c r="G2191" s="273"/>
      <c r="H2191" s="273"/>
      <c r="I2191" s="239">
        <f t="shared" si="211"/>
        <v>0</v>
      </c>
      <c r="J2191" s="239">
        <f t="shared" si="212"/>
        <v>0</v>
      </c>
    </row>
    <row r="2192" spans="1:10">
      <c r="A2192" s="78"/>
      <c r="B2192" s="199"/>
      <c r="C2192" s="292" t="s">
        <v>2275</v>
      </c>
      <c r="D2192" s="293" t="s">
        <v>2276</v>
      </c>
      <c r="E2192" s="238"/>
      <c r="F2192" s="238"/>
      <c r="G2192" s="273"/>
      <c r="H2192" s="273"/>
      <c r="I2192" s="239">
        <f t="shared" si="211"/>
        <v>0</v>
      </c>
      <c r="J2192" s="239">
        <f t="shared" si="212"/>
        <v>0</v>
      </c>
    </row>
    <row r="2193" spans="1:10" ht="38.25">
      <c r="A2193" s="78"/>
      <c r="B2193" s="199"/>
      <c r="C2193" s="292" t="s">
        <v>2029</v>
      </c>
      <c r="D2193" s="293" t="s">
        <v>4121</v>
      </c>
      <c r="E2193" s="238"/>
      <c r="F2193" s="238"/>
      <c r="G2193" s="273"/>
      <c r="H2193" s="273"/>
      <c r="I2193" s="239">
        <f t="shared" si="211"/>
        <v>0</v>
      </c>
      <c r="J2193" s="239">
        <f t="shared" si="212"/>
        <v>0</v>
      </c>
    </row>
    <row r="2194" spans="1:10" ht="25.5">
      <c r="A2194" s="78"/>
      <c r="B2194" s="199"/>
      <c r="C2194" s="292" t="s">
        <v>2066</v>
      </c>
      <c r="D2194" s="293" t="s">
        <v>4122</v>
      </c>
      <c r="E2194" s="238">
        <v>1</v>
      </c>
      <c r="F2194" s="238">
        <v>1</v>
      </c>
      <c r="G2194" s="273"/>
      <c r="H2194" s="273"/>
      <c r="I2194" s="239">
        <f t="shared" ref="I2194:I2226" si="213">E2194+G2194</f>
        <v>1</v>
      </c>
      <c r="J2194" s="239">
        <f t="shared" ref="J2194:J2226" si="214">F2194+H2194</f>
        <v>1</v>
      </c>
    </row>
    <row r="2195" spans="1:10" ht="25.5">
      <c r="A2195" s="78"/>
      <c r="B2195" s="199"/>
      <c r="C2195" s="292" t="s">
        <v>1801</v>
      </c>
      <c r="D2195" s="293" t="s">
        <v>4123</v>
      </c>
      <c r="E2195" s="238"/>
      <c r="F2195" s="238"/>
      <c r="G2195" s="273">
        <v>17</v>
      </c>
      <c r="H2195" s="273">
        <v>17</v>
      </c>
      <c r="I2195" s="239">
        <f t="shared" si="213"/>
        <v>17</v>
      </c>
      <c r="J2195" s="239">
        <f t="shared" si="214"/>
        <v>17</v>
      </c>
    </row>
    <row r="2196" spans="1:10" ht="25.5">
      <c r="A2196" s="78"/>
      <c r="B2196" s="199"/>
      <c r="C2196" s="292" t="s">
        <v>2073</v>
      </c>
      <c r="D2196" s="293" t="s">
        <v>4124</v>
      </c>
      <c r="E2196" s="238"/>
      <c r="F2196" s="238"/>
      <c r="G2196" s="273">
        <v>60</v>
      </c>
      <c r="H2196" s="273">
        <v>60</v>
      </c>
      <c r="I2196" s="239">
        <f t="shared" si="213"/>
        <v>60</v>
      </c>
      <c r="J2196" s="239">
        <f t="shared" si="214"/>
        <v>60</v>
      </c>
    </row>
    <row r="2197" spans="1:10" ht="25.5">
      <c r="A2197" s="78"/>
      <c r="B2197" s="199"/>
      <c r="C2197" s="292" t="s">
        <v>1802</v>
      </c>
      <c r="D2197" s="293" t="s">
        <v>4125</v>
      </c>
      <c r="E2197" s="238">
        <v>3</v>
      </c>
      <c r="F2197" s="238">
        <v>3</v>
      </c>
      <c r="G2197" s="273">
        <v>250</v>
      </c>
      <c r="H2197" s="273">
        <v>250</v>
      </c>
      <c r="I2197" s="239">
        <f t="shared" si="213"/>
        <v>253</v>
      </c>
      <c r="J2197" s="239">
        <f t="shared" si="214"/>
        <v>253</v>
      </c>
    </row>
    <row r="2198" spans="1:10">
      <c r="A2198" s="78"/>
      <c r="B2198" s="199"/>
      <c r="C2198" s="292" t="s">
        <v>2128</v>
      </c>
      <c r="D2198" s="293" t="s">
        <v>4126</v>
      </c>
      <c r="E2198" s="238">
        <v>1</v>
      </c>
      <c r="F2198" s="238">
        <v>1</v>
      </c>
      <c r="G2198" s="273">
        <v>315</v>
      </c>
      <c r="H2198" s="273">
        <v>315</v>
      </c>
      <c r="I2198" s="239">
        <f t="shared" si="213"/>
        <v>316</v>
      </c>
      <c r="J2198" s="239">
        <f t="shared" si="214"/>
        <v>316</v>
      </c>
    </row>
    <row r="2199" spans="1:10" ht="25.5">
      <c r="A2199" s="78"/>
      <c r="B2199" s="199"/>
      <c r="C2199" s="292" t="s">
        <v>1803</v>
      </c>
      <c r="D2199" s="293" t="s">
        <v>4127</v>
      </c>
      <c r="E2199" s="276"/>
      <c r="F2199" s="276"/>
      <c r="G2199" s="273"/>
      <c r="H2199" s="273"/>
      <c r="I2199" s="239">
        <f t="shared" si="213"/>
        <v>0</v>
      </c>
      <c r="J2199" s="239">
        <f t="shared" si="214"/>
        <v>0</v>
      </c>
    </row>
    <row r="2200" spans="1:10">
      <c r="A2200" s="78"/>
      <c r="B2200" s="199"/>
      <c r="C2200" s="347" t="s">
        <v>4128</v>
      </c>
      <c r="D2200" s="234" t="s">
        <v>4129</v>
      </c>
      <c r="E2200" s="276"/>
      <c r="F2200" s="276"/>
      <c r="G2200" s="273"/>
      <c r="H2200" s="273"/>
      <c r="I2200" s="239">
        <f t="shared" si="213"/>
        <v>0</v>
      </c>
      <c r="J2200" s="239">
        <f t="shared" si="214"/>
        <v>0</v>
      </c>
    </row>
    <row r="2201" spans="1:10" ht="25.5">
      <c r="A2201" s="78"/>
      <c r="B2201" s="199"/>
      <c r="C2201" s="292" t="s">
        <v>1805</v>
      </c>
      <c r="D2201" s="234" t="s">
        <v>3239</v>
      </c>
      <c r="E2201" s="276"/>
      <c r="F2201" s="276"/>
      <c r="G2201" s="273"/>
      <c r="H2201" s="273"/>
      <c r="I2201" s="239">
        <f t="shared" si="213"/>
        <v>0</v>
      </c>
      <c r="J2201" s="239">
        <f t="shared" si="214"/>
        <v>0</v>
      </c>
    </row>
    <row r="2202" spans="1:10" ht="25.5">
      <c r="A2202" s="78"/>
      <c r="B2202" s="199"/>
      <c r="C2202" s="347" t="s">
        <v>4130</v>
      </c>
      <c r="D2202" s="234" t="s">
        <v>4131</v>
      </c>
      <c r="E2202" s="276"/>
      <c r="F2202" s="276"/>
      <c r="G2202" s="273"/>
      <c r="H2202" s="273"/>
      <c r="I2202" s="239">
        <f t="shared" si="213"/>
        <v>0</v>
      </c>
      <c r="J2202" s="239">
        <f t="shared" si="214"/>
        <v>0</v>
      </c>
    </row>
    <row r="2203" spans="1:10" ht="25.5">
      <c r="A2203" s="78"/>
      <c r="B2203" s="199"/>
      <c r="C2203" s="347">
        <v>241028</v>
      </c>
      <c r="D2203" s="234" t="s">
        <v>4132</v>
      </c>
      <c r="E2203" s="276"/>
      <c r="F2203" s="276"/>
      <c r="G2203" s="273"/>
      <c r="H2203" s="273"/>
      <c r="I2203" s="239">
        <f t="shared" si="213"/>
        <v>0</v>
      </c>
      <c r="J2203" s="239">
        <f t="shared" si="214"/>
        <v>0</v>
      </c>
    </row>
    <row r="2204" spans="1:10" ht="25.5">
      <c r="A2204" s="78"/>
      <c r="B2204" s="199"/>
      <c r="C2204" s="347">
        <v>241032</v>
      </c>
      <c r="D2204" s="234" t="s">
        <v>4133</v>
      </c>
      <c r="E2204" s="276"/>
      <c r="F2204" s="276"/>
      <c r="G2204" s="273"/>
      <c r="H2204" s="273"/>
      <c r="I2204" s="239">
        <f t="shared" si="213"/>
        <v>0</v>
      </c>
      <c r="J2204" s="239">
        <f t="shared" si="214"/>
        <v>0</v>
      </c>
    </row>
    <row r="2205" spans="1:10" ht="25.5">
      <c r="A2205" s="78"/>
      <c r="B2205" s="199"/>
      <c r="C2205" s="292" t="s">
        <v>4134</v>
      </c>
      <c r="D2205" s="234" t="s">
        <v>4135</v>
      </c>
      <c r="E2205" s="276"/>
      <c r="F2205" s="276"/>
      <c r="G2205" s="273">
        <v>227</v>
      </c>
      <c r="H2205" s="273">
        <v>227</v>
      </c>
      <c r="I2205" s="239">
        <f t="shared" si="213"/>
        <v>227</v>
      </c>
      <c r="J2205" s="239">
        <f t="shared" si="214"/>
        <v>227</v>
      </c>
    </row>
    <row r="2206" spans="1:10" ht="25.5">
      <c r="A2206" s="78"/>
      <c r="B2206" s="199"/>
      <c r="C2206" s="292" t="s">
        <v>4136</v>
      </c>
      <c r="D2206" s="234" t="s">
        <v>4137</v>
      </c>
      <c r="E2206" s="276"/>
      <c r="F2206" s="276"/>
      <c r="G2206" s="273">
        <v>227</v>
      </c>
      <c r="H2206" s="273">
        <v>227</v>
      </c>
      <c r="I2206" s="239">
        <f t="shared" si="213"/>
        <v>227</v>
      </c>
      <c r="J2206" s="239">
        <f t="shared" si="214"/>
        <v>227</v>
      </c>
    </row>
    <row r="2207" spans="1:10">
      <c r="A2207" s="78"/>
      <c r="B2207" s="199"/>
      <c r="C2207" s="292" t="s">
        <v>3961</v>
      </c>
      <c r="D2207" s="234" t="s">
        <v>3962</v>
      </c>
      <c r="E2207" s="276"/>
      <c r="F2207" s="276"/>
      <c r="G2207" s="273"/>
      <c r="H2207" s="273"/>
      <c r="I2207" s="239">
        <f t="shared" si="213"/>
        <v>0</v>
      </c>
      <c r="J2207" s="239">
        <f t="shared" si="214"/>
        <v>0</v>
      </c>
    </row>
    <row r="2208" spans="1:10">
      <c r="A2208" s="78"/>
      <c r="B2208" s="199"/>
      <c r="C2208" s="292" t="s">
        <v>4138</v>
      </c>
      <c r="D2208" s="234" t="s">
        <v>4139</v>
      </c>
      <c r="E2208" s="276"/>
      <c r="F2208" s="276"/>
      <c r="G2208" s="273">
        <v>545</v>
      </c>
      <c r="H2208" s="273">
        <v>545</v>
      </c>
      <c r="I2208" s="239">
        <f t="shared" si="213"/>
        <v>545</v>
      </c>
      <c r="J2208" s="239">
        <f t="shared" si="214"/>
        <v>545</v>
      </c>
    </row>
    <row r="2209" spans="1:10" ht="25.5">
      <c r="A2209" s="78"/>
      <c r="B2209" s="199"/>
      <c r="C2209" s="292">
        <v>241029</v>
      </c>
      <c r="D2209" s="234" t="s">
        <v>4140</v>
      </c>
      <c r="E2209" s="276"/>
      <c r="F2209" s="276"/>
      <c r="G2209" s="273"/>
      <c r="H2209" s="273"/>
      <c r="I2209" s="239">
        <f t="shared" si="213"/>
        <v>0</v>
      </c>
      <c r="J2209" s="239">
        <f t="shared" si="214"/>
        <v>0</v>
      </c>
    </row>
    <row r="2210" spans="1:10">
      <c r="A2210" s="78"/>
      <c r="B2210" s="199"/>
      <c r="C2210" s="292" t="s">
        <v>4141</v>
      </c>
      <c r="D2210" s="234" t="s">
        <v>4142</v>
      </c>
      <c r="E2210" s="276"/>
      <c r="F2210" s="276"/>
      <c r="G2210" s="273"/>
      <c r="H2210" s="273"/>
      <c r="I2210" s="239">
        <f t="shared" si="213"/>
        <v>0</v>
      </c>
      <c r="J2210" s="239">
        <f t="shared" si="214"/>
        <v>0</v>
      </c>
    </row>
    <row r="2211" spans="1:10" ht="25.5">
      <c r="A2211" s="78"/>
      <c r="B2211" s="199"/>
      <c r="C2211" s="292" t="s">
        <v>2144</v>
      </c>
      <c r="D2211" s="234" t="s">
        <v>2226</v>
      </c>
      <c r="E2211" s="276"/>
      <c r="F2211" s="276"/>
      <c r="G2211" s="273">
        <v>111</v>
      </c>
      <c r="H2211" s="273">
        <v>111</v>
      </c>
      <c r="I2211" s="239">
        <f t="shared" si="213"/>
        <v>111</v>
      </c>
      <c r="J2211" s="239">
        <f t="shared" si="214"/>
        <v>111</v>
      </c>
    </row>
    <row r="2212" spans="1:10">
      <c r="A2212" s="78"/>
      <c r="B2212" s="199"/>
      <c r="C2212" s="292" t="s">
        <v>4143</v>
      </c>
      <c r="D2212" s="234" t="s">
        <v>4144</v>
      </c>
      <c r="E2212" s="276"/>
      <c r="F2212" s="276"/>
      <c r="G2212" s="273">
        <v>563</v>
      </c>
      <c r="H2212" s="273">
        <v>563</v>
      </c>
      <c r="I2212" s="239">
        <f t="shared" si="213"/>
        <v>563</v>
      </c>
      <c r="J2212" s="239">
        <f t="shared" si="214"/>
        <v>563</v>
      </c>
    </row>
    <row r="2213" spans="1:10" ht="38.25">
      <c r="A2213" s="78"/>
      <c r="B2213" s="199"/>
      <c r="C2213" s="292" t="s">
        <v>4145</v>
      </c>
      <c r="D2213" s="234" t="s">
        <v>4146</v>
      </c>
      <c r="E2213" s="276"/>
      <c r="F2213" s="276"/>
      <c r="G2213" s="273"/>
      <c r="H2213" s="273"/>
      <c r="I2213" s="239">
        <f t="shared" si="213"/>
        <v>0</v>
      </c>
      <c r="J2213" s="239">
        <f t="shared" si="214"/>
        <v>0</v>
      </c>
    </row>
    <row r="2214" spans="1:10" ht="25.5">
      <c r="A2214" s="78"/>
      <c r="B2214" s="199"/>
      <c r="C2214" s="292" t="s">
        <v>2560</v>
      </c>
      <c r="D2214" s="234" t="s">
        <v>4147</v>
      </c>
      <c r="E2214" s="276">
        <v>1</v>
      </c>
      <c r="F2214" s="276">
        <v>1</v>
      </c>
      <c r="G2214" s="273"/>
      <c r="H2214" s="273"/>
      <c r="I2214" s="239">
        <f t="shared" si="213"/>
        <v>1</v>
      </c>
      <c r="J2214" s="239">
        <f t="shared" si="214"/>
        <v>1</v>
      </c>
    </row>
    <row r="2215" spans="1:10" ht="25.5">
      <c r="A2215" s="78"/>
      <c r="B2215" s="199"/>
      <c r="C2215" s="292" t="s">
        <v>2068</v>
      </c>
      <c r="D2215" s="234" t="s">
        <v>4148</v>
      </c>
      <c r="E2215" s="276"/>
      <c r="F2215" s="276"/>
      <c r="G2215" s="273">
        <v>4</v>
      </c>
      <c r="H2215" s="273">
        <v>4</v>
      </c>
      <c r="I2215" s="239">
        <f t="shared" si="213"/>
        <v>4</v>
      </c>
      <c r="J2215" s="239">
        <f t="shared" si="214"/>
        <v>4</v>
      </c>
    </row>
    <row r="2216" spans="1:10" ht="25.5">
      <c r="A2216" s="78"/>
      <c r="B2216" s="199"/>
      <c r="C2216" s="292" t="s">
        <v>2049</v>
      </c>
      <c r="D2216" s="234" t="s">
        <v>2050</v>
      </c>
      <c r="E2216" s="276"/>
      <c r="F2216" s="276"/>
      <c r="G2216" s="273"/>
      <c r="H2216" s="273"/>
      <c r="I2216" s="239">
        <f t="shared" si="213"/>
        <v>0</v>
      </c>
      <c r="J2216" s="239">
        <f t="shared" si="214"/>
        <v>0</v>
      </c>
    </row>
    <row r="2217" spans="1:10" ht="25.5">
      <c r="A2217" s="78"/>
      <c r="B2217" s="199"/>
      <c r="C2217" s="292" t="s">
        <v>2062</v>
      </c>
      <c r="D2217" s="234" t="s">
        <v>4149</v>
      </c>
      <c r="E2217" s="276"/>
      <c r="F2217" s="276"/>
      <c r="G2217" s="273"/>
      <c r="H2217" s="273"/>
      <c r="I2217" s="239">
        <f t="shared" si="213"/>
        <v>0</v>
      </c>
      <c r="J2217" s="239">
        <f t="shared" si="214"/>
        <v>0</v>
      </c>
    </row>
    <row r="2218" spans="1:10" ht="25.5">
      <c r="A2218" s="78"/>
      <c r="B2218" s="199"/>
      <c r="C2218" s="292" t="s">
        <v>1818</v>
      </c>
      <c r="D2218" s="234" t="s">
        <v>4150</v>
      </c>
      <c r="E2218" s="276"/>
      <c r="F2218" s="276"/>
      <c r="G2218" s="273">
        <v>6</v>
      </c>
      <c r="H2218" s="273">
        <v>6</v>
      </c>
      <c r="I2218" s="239">
        <f t="shared" si="213"/>
        <v>6</v>
      </c>
      <c r="J2218" s="239">
        <f t="shared" si="214"/>
        <v>6</v>
      </c>
    </row>
    <row r="2219" spans="1:10" ht="25.5">
      <c r="A2219" s="78"/>
      <c r="B2219" s="199"/>
      <c r="C2219" s="292" t="s">
        <v>2425</v>
      </c>
      <c r="D2219" s="234" t="s">
        <v>4151</v>
      </c>
      <c r="E2219" s="276"/>
      <c r="F2219" s="276"/>
      <c r="G2219" s="273"/>
      <c r="H2219" s="273"/>
      <c r="I2219" s="239">
        <f t="shared" si="213"/>
        <v>0</v>
      </c>
      <c r="J2219" s="239">
        <f t="shared" si="214"/>
        <v>0</v>
      </c>
    </row>
    <row r="2220" spans="1:10" ht="25.5">
      <c r="A2220" s="78"/>
      <c r="B2220" s="199"/>
      <c r="C2220" s="292" t="s">
        <v>2186</v>
      </c>
      <c r="D2220" s="234" t="s">
        <v>4152</v>
      </c>
      <c r="E2220" s="276">
        <v>1</v>
      </c>
      <c r="F2220" s="276">
        <v>1</v>
      </c>
      <c r="G2220" s="273">
        <v>4</v>
      </c>
      <c r="H2220" s="273">
        <v>4</v>
      </c>
      <c r="I2220" s="239">
        <f t="shared" si="213"/>
        <v>5</v>
      </c>
      <c r="J2220" s="239">
        <f t="shared" si="214"/>
        <v>5</v>
      </c>
    </row>
    <row r="2221" spans="1:10">
      <c r="A2221" s="78"/>
      <c r="B2221" s="199"/>
      <c r="C2221" s="292" t="s">
        <v>2201</v>
      </c>
      <c r="D2221" s="234" t="s">
        <v>4153</v>
      </c>
      <c r="E2221" s="276"/>
      <c r="F2221" s="276"/>
      <c r="G2221" s="273"/>
      <c r="H2221" s="273"/>
      <c r="I2221" s="239">
        <f t="shared" si="213"/>
        <v>0</v>
      </c>
      <c r="J2221" s="239">
        <f t="shared" si="214"/>
        <v>0</v>
      </c>
    </row>
    <row r="2222" spans="1:10">
      <c r="A2222" s="78"/>
      <c r="B2222" s="199"/>
      <c r="C2222" s="292" t="s">
        <v>4041</v>
      </c>
      <c r="D2222" s="234" t="s">
        <v>4154</v>
      </c>
      <c r="E2222" s="276"/>
      <c r="F2222" s="276"/>
      <c r="G2222" s="273"/>
      <c r="H2222" s="273"/>
      <c r="I2222" s="239">
        <f t="shared" si="213"/>
        <v>0</v>
      </c>
      <c r="J2222" s="239">
        <f t="shared" si="214"/>
        <v>0</v>
      </c>
    </row>
    <row r="2223" spans="1:10" ht="25.5">
      <c r="A2223" s="78"/>
      <c r="B2223" s="199"/>
      <c r="C2223" s="292">
        <v>260056</v>
      </c>
      <c r="D2223" s="234" t="s">
        <v>4155</v>
      </c>
      <c r="E2223" s="276"/>
      <c r="F2223" s="276"/>
      <c r="G2223" s="273"/>
      <c r="H2223" s="273"/>
      <c r="I2223" s="239">
        <f t="shared" si="213"/>
        <v>0</v>
      </c>
      <c r="J2223" s="239">
        <f t="shared" si="214"/>
        <v>0</v>
      </c>
    </row>
    <row r="2224" spans="1:10">
      <c r="A2224" s="78"/>
      <c r="B2224" s="199"/>
      <c r="C2224" s="292" t="s">
        <v>2450</v>
      </c>
      <c r="D2224" s="234" t="s">
        <v>2129</v>
      </c>
      <c r="E2224" s="276"/>
      <c r="F2224" s="276"/>
      <c r="G2224" s="273"/>
      <c r="H2224" s="273"/>
      <c r="I2224" s="239">
        <f t="shared" si="213"/>
        <v>0</v>
      </c>
      <c r="J2224" s="239">
        <f t="shared" si="214"/>
        <v>0</v>
      </c>
    </row>
    <row r="2225" spans="1:10">
      <c r="A2225" s="78"/>
      <c r="B2225" s="199"/>
      <c r="C2225" s="292" t="s">
        <v>2264</v>
      </c>
      <c r="D2225" s="234" t="s">
        <v>2265</v>
      </c>
      <c r="E2225" s="276">
        <v>1</v>
      </c>
      <c r="F2225" s="276">
        <v>1</v>
      </c>
      <c r="G2225" s="273"/>
      <c r="H2225" s="273"/>
      <c r="I2225" s="239">
        <f t="shared" si="213"/>
        <v>1</v>
      </c>
      <c r="J2225" s="239">
        <f t="shared" si="214"/>
        <v>1</v>
      </c>
    </row>
    <row r="2226" spans="1:10">
      <c r="A2226" s="78"/>
      <c r="B2226" s="199"/>
      <c r="C2226" s="292" t="s">
        <v>3214</v>
      </c>
      <c r="D2226" s="234" t="s">
        <v>3215</v>
      </c>
      <c r="E2226" s="276">
        <v>1</v>
      </c>
      <c r="F2226" s="276">
        <v>1</v>
      </c>
      <c r="G2226" s="273"/>
      <c r="H2226" s="273"/>
      <c r="I2226" s="239">
        <f t="shared" si="213"/>
        <v>1</v>
      </c>
      <c r="J2226" s="239">
        <f t="shared" si="214"/>
        <v>1</v>
      </c>
    </row>
    <row r="2228" spans="1:10" ht="15" thickBot="1">
      <c r="A2228" s="79" t="s">
        <v>5564</v>
      </c>
      <c r="B2228" s="229" t="s">
        <v>1710</v>
      </c>
      <c r="C2228" s="230"/>
      <c r="D2228" s="229"/>
      <c r="E2228" s="229"/>
      <c r="F2228" s="229"/>
      <c r="G2228" s="229"/>
      <c r="H2228" s="229"/>
      <c r="I2228" s="229"/>
      <c r="J2228" s="229"/>
    </row>
    <row r="2229" spans="1:10" ht="18.75" customHeight="1" thickBot="1">
      <c r="A2229" s="78"/>
      <c r="B2229" s="194" t="s">
        <v>200</v>
      </c>
      <c r="C2229" s="196"/>
      <c r="D2229" s="78"/>
      <c r="E2229" s="1239">
        <f t="shared" ref="E2229:J2229" si="215">SUM(E2230:E2232)</f>
        <v>17555</v>
      </c>
      <c r="F2229" s="1239">
        <f t="shared" si="215"/>
        <v>17555</v>
      </c>
      <c r="G2229" s="1239">
        <f t="shared" si="215"/>
        <v>0</v>
      </c>
      <c r="H2229" s="1239">
        <f t="shared" si="215"/>
        <v>0</v>
      </c>
      <c r="I2229" s="1239">
        <f t="shared" si="215"/>
        <v>17555</v>
      </c>
      <c r="J2229" s="1240">
        <f t="shared" si="215"/>
        <v>17555</v>
      </c>
    </row>
    <row r="2230" spans="1:10">
      <c r="C2230" s="233" t="s">
        <v>1790</v>
      </c>
      <c r="D2230" s="234" t="s">
        <v>1791</v>
      </c>
      <c r="E2230" s="1237">
        <v>17555</v>
      </c>
      <c r="F2230" s="1237">
        <v>17555</v>
      </c>
      <c r="G2230" s="1238">
        <v>0</v>
      </c>
      <c r="H2230" s="1238">
        <v>0</v>
      </c>
      <c r="I2230" s="235">
        <f t="shared" ref="I2230:J2232" si="216">E2230+G2230</f>
        <v>17555</v>
      </c>
      <c r="J2230" s="235">
        <f t="shared" si="216"/>
        <v>17555</v>
      </c>
    </row>
    <row r="2231" spans="1:10">
      <c r="C2231" s="233" t="s">
        <v>1792</v>
      </c>
      <c r="D2231" s="234" t="s">
        <v>1793</v>
      </c>
      <c r="E2231" s="301"/>
      <c r="F2231" s="301"/>
      <c r="G2231" s="278"/>
      <c r="H2231" s="278"/>
      <c r="I2231" s="239">
        <f t="shared" si="216"/>
        <v>0</v>
      </c>
      <c r="J2231" s="239">
        <f t="shared" si="216"/>
        <v>0</v>
      </c>
    </row>
    <row r="2232" spans="1:10" ht="25.5">
      <c r="C2232" s="233" t="s">
        <v>1830</v>
      </c>
      <c r="D2232" s="234" t="s">
        <v>1831</v>
      </c>
      <c r="E2232" s="301"/>
      <c r="F2232" s="301"/>
      <c r="G2232" s="278"/>
      <c r="H2232" s="278"/>
      <c r="I2232" s="239">
        <f t="shared" si="216"/>
        <v>0</v>
      </c>
      <c r="J2232" s="239">
        <f t="shared" si="216"/>
        <v>0</v>
      </c>
    </row>
    <row r="2233" spans="1:10">
      <c r="C2233" s="188"/>
      <c r="D2233" s="81"/>
      <c r="E2233" s="160"/>
      <c r="F2233" s="160"/>
      <c r="G2233" s="160"/>
      <c r="H2233" s="160"/>
      <c r="I2233" s="160">
        <f t="shared" ref="I2233:J2235" si="217">SUM(E2233,G2233)</f>
        <v>0</v>
      </c>
      <c r="J2233" s="160">
        <f t="shared" si="217"/>
        <v>0</v>
      </c>
    </row>
    <row r="2234" spans="1:10">
      <c r="C2234" s="188"/>
      <c r="D2234" s="81"/>
      <c r="E2234" s="160"/>
      <c r="F2234" s="160"/>
      <c r="G2234" s="160"/>
      <c r="H2234" s="160"/>
      <c r="I2234" s="160">
        <f t="shared" si="217"/>
        <v>0</v>
      </c>
      <c r="J2234" s="160">
        <f t="shared" si="217"/>
        <v>0</v>
      </c>
    </row>
    <row r="2235" spans="1:10">
      <c r="A2235" s="159"/>
      <c r="B2235" s="159"/>
      <c r="C2235" s="188"/>
      <c r="D2235" s="81"/>
      <c r="E2235" s="160"/>
      <c r="F2235" s="160"/>
      <c r="G2235" s="160"/>
      <c r="H2235" s="160"/>
      <c r="I2235" s="160">
        <f t="shared" si="217"/>
        <v>0</v>
      </c>
      <c r="J2235" s="160">
        <f t="shared" si="217"/>
        <v>0</v>
      </c>
    </row>
    <row r="2237" spans="1:10" ht="15" thickBot="1">
      <c r="A2237" s="78"/>
      <c r="B2237" s="229" t="s">
        <v>1709</v>
      </c>
      <c r="C2237" s="230"/>
      <c r="D2237" s="229"/>
      <c r="E2237" s="229"/>
      <c r="F2237" s="229"/>
      <c r="G2237" s="229"/>
      <c r="H2237" s="229"/>
      <c r="I2237" s="229"/>
      <c r="J2237" s="229"/>
    </row>
    <row r="2238" spans="1:10" ht="27.75" customHeight="1" thickBot="1">
      <c r="A2238" s="78"/>
      <c r="B2238" s="194" t="s">
        <v>199</v>
      </c>
      <c r="C2238" s="195"/>
      <c r="D2238" s="78"/>
      <c r="E2238" s="1235">
        <f>SUM(E2239,E2240)</f>
        <v>34658</v>
      </c>
      <c r="F2238" s="1235">
        <f t="shared" ref="F2238:J2238" si="218">SUM(F2239,F2240)</f>
        <v>34658</v>
      </c>
      <c r="G2238" s="1235">
        <f t="shared" si="218"/>
        <v>0</v>
      </c>
      <c r="H2238" s="1235">
        <f t="shared" si="218"/>
        <v>0</v>
      </c>
      <c r="I2238" s="1235">
        <f t="shared" si="218"/>
        <v>34658</v>
      </c>
      <c r="J2238" s="1236">
        <f t="shared" si="218"/>
        <v>34658</v>
      </c>
    </row>
    <row r="2239" spans="1:10" ht="15" thickBot="1">
      <c r="A2239" s="78"/>
      <c r="B2239" s="194" t="s">
        <v>197</v>
      </c>
      <c r="C2239" s="195"/>
      <c r="D2239" s="78"/>
      <c r="E2239" s="1234">
        <v>0</v>
      </c>
      <c r="F2239" s="1234">
        <v>0</v>
      </c>
      <c r="G2239" s="1234">
        <v>0</v>
      </c>
      <c r="H2239" s="1234">
        <v>0</v>
      </c>
      <c r="I2239" s="1234">
        <v>0</v>
      </c>
      <c r="J2239" s="1231">
        <v>0</v>
      </c>
    </row>
    <row r="2240" spans="1:10" ht="15" thickBot="1">
      <c r="A2240" s="78"/>
      <c r="B2240" s="199" t="s">
        <v>1708</v>
      </c>
      <c r="C2240" s="197"/>
      <c r="D2240" s="78"/>
      <c r="E2240" s="1233">
        <f t="shared" ref="E2240:J2240" si="219">SUM(E2241:E2342)</f>
        <v>34658</v>
      </c>
      <c r="F2240" s="1233">
        <f t="shared" si="219"/>
        <v>34658</v>
      </c>
      <c r="G2240" s="1233">
        <f t="shared" si="219"/>
        <v>0</v>
      </c>
      <c r="H2240" s="1233">
        <f t="shared" si="219"/>
        <v>0</v>
      </c>
      <c r="I2240" s="1233">
        <f t="shared" si="219"/>
        <v>34658</v>
      </c>
      <c r="J2240" s="1230">
        <f t="shared" si="219"/>
        <v>34658</v>
      </c>
    </row>
    <row r="2241" spans="1:10">
      <c r="A2241" s="78"/>
      <c r="B2241" s="199"/>
      <c r="C2241" s="233" t="s">
        <v>2238</v>
      </c>
      <c r="D2241" s="234" t="s">
        <v>2405</v>
      </c>
      <c r="E2241" s="1232">
        <v>5496</v>
      </c>
      <c r="F2241" s="1232">
        <v>5496</v>
      </c>
      <c r="G2241" s="300"/>
      <c r="H2241" s="300"/>
      <c r="I2241" s="235">
        <f t="shared" ref="I2241:I2272" si="220">E2241+G2241</f>
        <v>5496</v>
      </c>
      <c r="J2241" s="235">
        <f t="shared" ref="J2241:J2272" si="221">F2241+H2241</f>
        <v>5496</v>
      </c>
    </row>
    <row r="2242" spans="1:10">
      <c r="A2242" s="78"/>
      <c r="B2242" s="199"/>
      <c r="C2242" s="233" t="s">
        <v>2040</v>
      </c>
      <c r="D2242" s="234" t="s">
        <v>2041</v>
      </c>
      <c r="E2242" s="242">
        <v>5501</v>
      </c>
      <c r="F2242" s="242">
        <v>5501</v>
      </c>
      <c r="G2242" s="238"/>
      <c r="H2242" s="238"/>
      <c r="I2242" s="239">
        <f t="shared" si="220"/>
        <v>5501</v>
      </c>
      <c r="J2242" s="239">
        <f t="shared" si="221"/>
        <v>5501</v>
      </c>
    </row>
    <row r="2243" spans="1:10" ht="25.5">
      <c r="A2243" s="78"/>
      <c r="B2243" s="199"/>
      <c r="C2243" s="233" t="s">
        <v>2249</v>
      </c>
      <c r="D2243" s="234" t="s">
        <v>2521</v>
      </c>
      <c r="E2243" s="242">
        <v>29</v>
      </c>
      <c r="F2243" s="242">
        <v>29</v>
      </c>
      <c r="G2243" s="238"/>
      <c r="H2243" s="238"/>
      <c r="I2243" s="239">
        <f t="shared" si="220"/>
        <v>29</v>
      </c>
      <c r="J2243" s="239">
        <f t="shared" si="221"/>
        <v>29</v>
      </c>
    </row>
    <row r="2244" spans="1:10" ht="25.5">
      <c r="A2244" s="78"/>
      <c r="B2244" s="199"/>
      <c r="C2244" s="233" t="s">
        <v>3173</v>
      </c>
      <c r="D2244" s="234" t="s">
        <v>3174</v>
      </c>
      <c r="E2244" s="242">
        <v>23</v>
      </c>
      <c r="F2244" s="242">
        <v>23</v>
      </c>
      <c r="G2244" s="238"/>
      <c r="H2244" s="238"/>
      <c r="I2244" s="239">
        <f t="shared" si="220"/>
        <v>23</v>
      </c>
      <c r="J2244" s="239">
        <f t="shared" si="221"/>
        <v>23</v>
      </c>
    </row>
    <row r="2245" spans="1:10" ht="25.5">
      <c r="A2245" s="78"/>
      <c r="B2245" s="199"/>
      <c r="C2245" s="233" t="s">
        <v>2130</v>
      </c>
      <c r="D2245" s="234" t="s">
        <v>3123</v>
      </c>
      <c r="E2245" s="308">
        <v>1245</v>
      </c>
      <c r="F2245" s="308">
        <v>1245</v>
      </c>
      <c r="G2245" s="335"/>
      <c r="H2245" s="335"/>
      <c r="I2245" s="239">
        <f t="shared" si="220"/>
        <v>1245</v>
      </c>
      <c r="J2245" s="239">
        <f t="shared" si="221"/>
        <v>1245</v>
      </c>
    </row>
    <row r="2246" spans="1:10" ht="38.25">
      <c r="A2246" s="78"/>
      <c r="B2246" s="199"/>
      <c r="C2246" s="233" t="s">
        <v>1960</v>
      </c>
      <c r="D2246" s="234" t="s">
        <v>2154</v>
      </c>
      <c r="E2246" s="308">
        <v>9</v>
      </c>
      <c r="F2246" s="308">
        <v>9</v>
      </c>
      <c r="G2246" s="335"/>
      <c r="H2246" s="335"/>
      <c r="I2246" s="239">
        <f t="shared" si="220"/>
        <v>9</v>
      </c>
      <c r="J2246" s="239">
        <f t="shared" si="221"/>
        <v>9</v>
      </c>
    </row>
    <row r="2247" spans="1:10" ht="38.25">
      <c r="A2247" s="78"/>
      <c r="B2247" s="199"/>
      <c r="C2247" s="233" t="s">
        <v>3259</v>
      </c>
      <c r="D2247" s="234" t="s">
        <v>3433</v>
      </c>
      <c r="E2247" s="242">
        <v>6</v>
      </c>
      <c r="F2247" s="242">
        <v>6</v>
      </c>
      <c r="G2247" s="238"/>
      <c r="H2247" s="238"/>
      <c r="I2247" s="239">
        <f t="shared" si="220"/>
        <v>6</v>
      </c>
      <c r="J2247" s="239">
        <f t="shared" si="221"/>
        <v>6</v>
      </c>
    </row>
    <row r="2248" spans="1:10">
      <c r="A2248" s="78"/>
      <c r="B2248" s="199"/>
      <c r="C2248" s="233" t="s">
        <v>1994</v>
      </c>
      <c r="D2248" s="234" t="s">
        <v>1995</v>
      </c>
      <c r="E2248" s="242">
        <v>957</v>
      </c>
      <c r="F2248" s="242">
        <v>957</v>
      </c>
      <c r="G2248" s="238"/>
      <c r="H2248" s="238"/>
      <c r="I2248" s="239">
        <f t="shared" si="220"/>
        <v>957</v>
      </c>
      <c r="J2248" s="239">
        <f t="shared" si="221"/>
        <v>957</v>
      </c>
    </row>
    <row r="2249" spans="1:10" ht="25.5">
      <c r="A2249" s="78"/>
      <c r="B2249" s="199"/>
      <c r="C2249" s="233" t="s">
        <v>3080</v>
      </c>
      <c r="D2249" s="234" t="s">
        <v>3081</v>
      </c>
      <c r="E2249" s="308">
        <v>28</v>
      </c>
      <c r="F2249" s="308">
        <v>28</v>
      </c>
      <c r="G2249" s="335"/>
      <c r="H2249" s="335"/>
      <c r="I2249" s="239">
        <f t="shared" si="220"/>
        <v>28</v>
      </c>
      <c r="J2249" s="239">
        <f t="shared" si="221"/>
        <v>28</v>
      </c>
    </row>
    <row r="2250" spans="1:10" ht="25.5">
      <c r="A2250" s="78"/>
      <c r="B2250" s="199"/>
      <c r="C2250" s="233" t="s">
        <v>2769</v>
      </c>
      <c r="D2250" s="234" t="s">
        <v>2783</v>
      </c>
      <c r="E2250" s="242">
        <v>24</v>
      </c>
      <c r="F2250" s="242">
        <v>24</v>
      </c>
      <c r="G2250" s="238"/>
      <c r="H2250" s="238"/>
      <c r="I2250" s="239">
        <f t="shared" si="220"/>
        <v>24</v>
      </c>
      <c r="J2250" s="239">
        <f t="shared" si="221"/>
        <v>24</v>
      </c>
    </row>
    <row r="2251" spans="1:10" ht="25.5">
      <c r="A2251" s="78"/>
      <c r="B2251" s="199"/>
      <c r="C2251" s="233" t="s">
        <v>1914</v>
      </c>
      <c r="D2251" s="234" t="s">
        <v>4156</v>
      </c>
      <c r="E2251" s="308">
        <v>9</v>
      </c>
      <c r="F2251" s="308">
        <v>9</v>
      </c>
      <c r="G2251" s="335"/>
      <c r="H2251" s="335"/>
      <c r="I2251" s="239">
        <f t="shared" si="220"/>
        <v>9</v>
      </c>
      <c r="J2251" s="239">
        <f t="shared" si="221"/>
        <v>9</v>
      </c>
    </row>
    <row r="2252" spans="1:10" ht="25.5">
      <c r="A2252" s="78"/>
      <c r="B2252" s="199"/>
      <c r="C2252" s="233" t="s">
        <v>3261</v>
      </c>
      <c r="D2252" s="234" t="s">
        <v>4157</v>
      </c>
      <c r="E2252" s="242"/>
      <c r="F2252" s="242"/>
      <c r="G2252" s="238"/>
      <c r="H2252" s="238"/>
      <c r="I2252" s="239">
        <f t="shared" si="220"/>
        <v>0</v>
      </c>
      <c r="J2252" s="239">
        <f t="shared" si="221"/>
        <v>0</v>
      </c>
    </row>
    <row r="2253" spans="1:10" ht="25.5">
      <c r="A2253" s="78"/>
      <c r="B2253" s="199"/>
      <c r="C2253" s="233" t="s">
        <v>3216</v>
      </c>
      <c r="D2253" s="234" t="s">
        <v>3217</v>
      </c>
      <c r="E2253" s="242">
        <v>7</v>
      </c>
      <c r="F2253" s="242">
        <v>7</v>
      </c>
      <c r="G2253" s="238"/>
      <c r="H2253" s="238"/>
      <c r="I2253" s="239">
        <f t="shared" si="220"/>
        <v>7</v>
      </c>
      <c r="J2253" s="239">
        <f t="shared" si="221"/>
        <v>7</v>
      </c>
    </row>
    <row r="2254" spans="1:10">
      <c r="A2254" s="78"/>
      <c r="B2254" s="199"/>
      <c r="C2254" s="233" t="s">
        <v>2262</v>
      </c>
      <c r="D2254" s="234" t="s">
        <v>2263</v>
      </c>
      <c r="E2254" s="242">
        <v>321</v>
      </c>
      <c r="F2254" s="242">
        <v>321</v>
      </c>
      <c r="G2254" s="238"/>
      <c r="H2254" s="238"/>
      <c r="I2254" s="239">
        <f t="shared" si="220"/>
        <v>321</v>
      </c>
      <c r="J2254" s="239">
        <f t="shared" si="221"/>
        <v>321</v>
      </c>
    </row>
    <row r="2255" spans="1:10" ht="25.5">
      <c r="A2255" s="78"/>
      <c r="B2255" s="199"/>
      <c r="C2255" s="233" t="s">
        <v>1794</v>
      </c>
      <c r="D2255" s="234" t="s">
        <v>2155</v>
      </c>
      <c r="E2255" s="348">
        <v>1226</v>
      </c>
      <c r="F2255" s="348">
        <v>1226</v>
      </c>
      <c r="G2255" s="335"/>
      <c r="H2255" s="335"/>
      <c r="I2255" s="239">
        <f t="shared" si="220"/>
        <v>1226</v>
      </c>
      <c r="J2255" s="239">
        <f t="shared" si="221"/>
        <v>1226</v>
      </c>
    </row>
    <row r="2256" spans="1:10" ht="25.5">
      <c r="A2256" s="78"/>
      <c r="B2256" s="199"/>
      <c r="C2256" s="233" t="s">
        <v>3501</v>
      </c>
      <c r="D2256" s="234" t="s">
        <v>4158</v>
      </c>
      <c r="E2256" s="308">
        <v>1</v>
      </c>
      <c r="F2256" s="308">
        <v>1</v>
      </c>
      <c r="G2256" s="335"/>
      <c r="H2256" s="335"/>
      <c r="I2256" s="239">
        <f t="shared" si="220"/>
        <v>1</v>
      </c>
      <c r="J2256" s="239">
        <f t="shared" si="221"/>
        <v>1</v>
      </c>
    </row>
    <row r="2257" spans="1:10">
      <c r="A2257" s="78"/>
      <c r="B2257" s="199"/>
      <c r="C2257" s="233" t="s">
        <v>3503</v>
      </c>
      <c r="D2257" s="234" t="s">
        <v>3504</v>
      </c>
      <c r="E2257" s="242">
        <v>2</v>
      </c>
      <c r="F2257" s="242">
        <v>2</v>
      </c>
      <c r="G2257" s="238"/>
      <c r="H2257" s="238"/>
      <c r="I2257" s="239">
        <f t="shared" si="220"/>
        <v>2</v>
      </c>
      <c r="J2257" s="239">
        <f t="shared" si="221"/>
        <v>2</v>
      </c>
    </row>
    <row r="2258" spans="1:10" ht="25.5">
      <c r="A2258" s="78"/>
      <c r="B2258" s="199"/>
      <c r="C2258" s="233" t="s">
        <v>3507</v>
      </c>
      <c r="D2258" s="234" t="s">
        <v>3508</v>
      </c>
      <c r="E2258" s="308">
        <v>25</v>
      </c>
      <c r="F2258" s="308">
        <v>25</v>
      </c>
      <c r="G2258" s="335"/>
      <c r="H2258" s="335"/>
      <c r="I2258" s="239">
        <f t="shared" si="220"/>
        <v>25</v>
      </c>
      <c r="J2258" s="239">
        <f t="shared" si="221"/>
        <v>25</v>
      </c>
    </row>
    <row r="2259" spans="1:10">
      <c r="A2259" s="78"/>
      <c r="B2259" s="199"/>
      <c r="C2259" s="233" t="s">
        <v>3204</v>
      </c>
      <c r="D2259" s="234" t="s">
        <v>4159</v>
      </c>
      <c r="E2259" s="242">
        <v>1</v>
      </c>
      <c r="F2259" s="242">
        <v>1</v>
      </c>
      <c r="G2259" s="238"/>
      <c r="H2259" s="238"/>
      <c r="I2259" s="239">
        <f t="shared" si="220"/>
        <v>1</v>
      </c>
      <c r="J2259" s="239">
        <f t="shared" si="221"/>
        <v>1</v>
      </c>
    </row>
    <row r="2260" spans="1:10" ht="25.5">
      <c r="A2260" s="78"/>
      <c r="B2260" s="199"/>
      <c r="C2260" s="233" t="s">
        <v>4160</v>
      </c>
      <c r="D2260" s="234" t="s">
        <v>4161</v>
      </c>
      <c r="E2260" s="308">
        <v>134</v>
      </c>
      <c r="F2260" s="308">
        <v>134</v>
      </c>
      <c r="G2260" s="335"/>
      <c r="H2260" s="335"/>
      <c r="I2260" s="239">
        <f t="shared" si="220"/>
        <v>134</v>
      </c>
      <c r="J2260" s="239">
        <f t="shared" si="221"/>
        <v>134</v>
      </c>
    </row>
    <row r="2261" spans="1:10">
      <c r="A2261" s="78"/>
      <c r="B2261" s="199"/>
      <c r="C2261" s="233" t="s">
        <v>2622</v>
      </c>
      <c r="D2261" s="234" t="s">
        <v>2623</v>
      </c>
      <c r="E2261" s="242">
        <v>187</v>
      </c>
      <c r="F2261" s="242">
        <v>187</v>
      </c>
      <c r="G2261" s="238"/>
      <c r="H2261" s="238"/>
      <c r="I2261" s="239">
        <f t="shared" si="220"/>
        <v>187</v>
      </c>
      <c r="J2261" s="239">
        <f t="shared" si="221"/>
        <v>187</v>
      </c>
    </row>
    <row r="2262" spans="1:10">
      <c r="A2262" s="78"/>
      <c r="B2262" s="199"/>
      <c r="C2262" s="233" t="s">
        <v>2264</v>
      </c>
      <c r="D2262" s="234" t="s">
        <v>2522</v>
      </c>
      <c r="E2262" s="308">
        <v>118</v>
      </c>
      <c r="F2262" s="308">
        <v>118</v>
      </c>
      <c r="G2262" s="335"/>
      <c r="H2262" s="335"/>
      <c r="I2262" s="239">
        <f t="shared" si="220"/>
        <v>118</v>
      </c>
      <c r="J2262" s="239">
        <f t="shared" si="221"/>
        <v>118</v>
      </c>
    </row>
    <row r="2263" spans="1:10" ht="25.5">
      <c r="A2263" s="78"/>
      <c r="B2263" s="199"/>
      <c r="C2263" s="233" t="s">
        <v>2049</v>
      </c>
      <c r="D2263" s="234" t="s">
        <v>3195</v>
      </c>
      <c r="E2263" s="308">
        <v>402</v>
      </c>
      <c r="F2263" s="308">
        <v>402</v>
      </c>
      <c r="G2263" s="335"/>
      <c r="H2263" s="335"/>
      <c r="I2263" s="239">
        <f t="shared" si="220"/>
        <v>402</v>
      </c>
      <c r="J2263" s="239">
        <f t="shared" si="221"/>
        <v>402</v>
      </c>
    </row>
    <row r="2264" spans="1:10" ht="25.5">
      <c r="A2264" s="78"/>
      <c r="B2264" s="199"/>
      <c r="C2264" s="233" t="s">
        <v>1795</v>
      </c>
      <c r="D2264" s="234" t="s">
        <v>1796</v>
      </c>
      <c r="E2264" s="308">
        <v>793</v>
      </c>
      <c r="F2264" s="308">
        <v>793</v>
      </c>
      <c r="G2264" s="335"/>
      <c r="H2264" s="335"/>
      <c r="I2264" s="239">
        <f t="shared" si="220"/>
        <v>793</v>
      </c>
      <c r="J2264" s="239">
        <f t="shared" si="221"/>
        <v>793</v>
      </c>
    </row>
    <row r="2265" spans="1:10">
      <c r="A2265" s="78"/>
      <c r="B2265" s="199"/>
      <c r="C2265" s="233" t="s">
        <v>2266</v>
      </c>
      <c r="D2265" s="234" t="s">
        <v>2523</v>
      </c>
      <c r="E2265" s="308">
        <v>32</v>
      </c>
      <c r="F2265" s="308">
        <v>32</v>
      </c>
      <c r="G2265" s="335"/>
      <c r="H2265" s="335"/>
      <c r="I2265" s="239">
        <f t="shared" si="220"/>
        <v>32</v>
      </c>
      <c r="J2265" s="239">
        <f t="shared" si="221"/>
        <v>32</v>
      </c>
    </row>
    <row r="2266" spans="1:10" ht="25.5">
      <c r="A2266" s="78"/>
      <c r="B2266" s="199"/>
      <c r="C2266" s="233" t="s">
        <v>4162</v>
      </c>
      <c r="D2266" s="234" t="s">
        <v>4163</v>
      </c>
      <c r="E2266" s="242"/>
      <c r="F2266" s="242"/>
      <c r="G2266" s="238"/>
      <c r="H2266" s="238"/>
      <c r="I2266" s="239">
        <f t="shared" si="220"/>
        <v>0</v>
      </c>
      <c r="J2266" s="239">
        <f t="shared" si="221"/>
        <v>0</v>
      </c>
    </row>
    <row r="2267" spans="1:10" ht="25.5">
      <c r="A2267" s="78"/>
      <c r="B2267" s="199"/>
      <c r="C2267" s="233" t="s">
        <v>2020</v>
      </c>
      <c r="D2267" s="234" t="s">
        <v>2021</v>
      </c>
      <c r="E2267" s="242">
        <v>29</v>
      </c>
      <c r="F2267" s="242">
        <v>29</v>
      </c>
      <c r="G2267" s="238"/>
      <c r="H2267" s="238"/>
      <c r="I2267" s="239">
        <f t="shared" si="220"/>
        <v>29</v>
      </c>
      <c r="J2267" s="239">
        <f t="shared" si="221"/>
        <v>29</v>
      </c>
    </row>
    <row r="2268" spans="1:10" ht="25.5">
      <c r="A2268" s="78"/>
      <c r="B2268" s="199"/>
      <c r="C2268" s="233" t="s">
        <v>2022</v>
      </c>
      <c r="D2268" s="234" t="s">
        <v>2023</v>
      </c>
      <c r="E2268" s="242">
        <v>50</v>
      </c>
      <c r="F2268" s="242">
        <v>50</v>
      </c>
      <c r="G2268" s="238"/>
      <c r="H2268" s="238"/>
      <c r="I2268" s="239">
        <f t="shared" si="220"/>
        <v>50</v>
      </c>
      <c r="J2268" s="239">
        <f t="shared" si="221"/>
        <v>50</v>
      </c>
    </row>
    <row r="2269" spans="1:10" ht="25.5">
      <c r="A2269" s="78"/>
      <c r="B2269" s="199"/>
      <c r="C2269" s="233" t="s">
        <v>3752</v>
      </c>
      <c r="D2269" s="234" t="s">
        <v>3753</v>
      </c>
      <c r="E2269" s="242">
        <v>399</v>
      </c>
      <c r="F2269" s="242">
        <v>399</v>
      </c>
      <c r="G2269" s="238"/>
      <c r="H2269" s="238"/>
      <c r="I2269" s="239">
        <f t="shared" si="220"/>
        <v>399</v>
      </c>
      <c r="J2269" s="239">
        <f t="shared" si="221"/>
        <v>399</v>
      </c>
    </row>
    <row r="2270" spans="1:10" ht="38.25">
      <c r="A2270" s="78"/>
      <c r="B2270" s="199"/>
      <c r="C2270" s="233" t="s">
        <v>2425</v>
      </c>
      <c r="D2270" s="234" t="s">
        <v>2426</v>
      </c>
      <c r="E2270" s="242"/>
      <c r="F2270" s="242"/>
      <c r="G2270" s="238"/>
      <c r="H2270" s="238"/>
      <c r="I2270" s="239">
        <f t="shared" si="220"/>
        <v>0</v>
      </c>
      <c r="J2270" s="239">
        <f t="shared" si="221"/>
        <v>0</v>
      </c>
    </row>
    <row r="2271" spans="1:10" ht="38.25">
      <c r="A2271" s="78"/>
      <c r="B2271" s="199"/>
      <c r="C2271" s="233" t="s">
        <v>2029</v>
      </c>
      <c r="D2271" s="234" t="s">
        <v>2214</v>
      </c>
      <c r="E2271" s="242">
        <v>26</v>
      </c>
      <c r="F2271" s="242">
        <v>26</v>
      </c>
      <c r="G2271" s="238"/>
      <c r="H2271" s="238"/>
      <c r="I2271" s="239">
        <f t="shared" si="220"/>
        <v>26</v>
      </c>
      <c r="J2271" s="239">
        <f t="shared" si="221"/>
        <v>26</v>
      </c>
    </row>
    <row r="2272" spans="1:10" ht="38.25">
      <c r="A2272" s="78"/>
      <c r="B2272" s="199"/>
      <c r="C2272" s="233" t="s">
        <v>2031</v>
      </c>
      <c r="D2272" s="234" t="s">
        <v>2427</v>
      </c>
      <c r="E2272" s="288">
        <v>1398</v>
      </c>
      <c r="F2272" s="288">
        <v>1398</v>
      </c>
      <c r="G2272" s="238"/>
      <c r="H2272" s="238"/>
      <c r="I2272" s="239">
        <f t="shared" si="220"/>
        <v>1398</v>
      </c>
      <c r="J2272" s="239">
        <f t="shared" si="221"/>
        <v>1398</v>
      </c>
    </row>
    <row r="2273" spans="1:10" ht="25.5">
      <c r="A2273" s="78"/>
      <c r="B2273" s="199"/>
      <c r="C2273" s="233" t="s">
        <v>1797</v>
      </c>
      <c r="D2273" s="234" t="s">
        <v>1798</v>
      </c>
      <c r="E2273" s="242">
        <v>166</v>
      </c>
      <c r="F2273" s="242">
        <v>166</v>
      </c>
      <c r="G2273" s="238"/>
      <c r="H2273" s="238"/>
      <c r="I2273" s="239">
        <f t="shared" ref="I2273:I2304" si="222">E2273+G2273</f>
        <v>166</v>
      </c>
      <c r="J2273" s="239">
        <f t="shared" ref="J2273:J2304" si="223">F2273+H2273</f>
        <v>166</v>
      </c>
    </row>
    <row r="2274" spans="1:10" ht="25.5">
      <c r="A2274" s="78"/>
      <c r="B2274" s="199"/>
      <c r="C2274" s="233" t="s">
        <v>2066</v>
      </c>
      <c r="D2274" s="234" t="s">
        <v>2067</v>
      </c>
      <c r="E2274" s="288">
        <v>1014</v>
      </c>
      <c r="F2274" s="288">
        <v>1014</v>
      </c>
      <c r="G2274" s="238"/>
      <c r="H2274" s="238"/>
      <c r="I2274" s="239">
        <f t="shared" si="222"/>
        <v>1014</v>
      </c>
      <c r="J2274" s="239">
        <f t="shared" si="223"/>
        <v>1014</v>
      </c>
    </row>
    <row r="2275" spans="1:10" ht="25.5">
      <c r="A2275" s="78"/>
      <c r="B2275" s="199"/>
      <c r="C2275" s="233" t="s">
        <v>2033</v>
      </c>
      <c r="D2275" s="234" t="s">
        <v>2034</v>
      </c>
      <c r="E2275" s="242">
        <v>632</v>
      </c>
      <c r="F2275" s="242">
        <v>632</v>
      </c>
      <c r="G2275" s="238"/>
      <c r="H2275" s="238"/>
      <c r="I2275" s="239">
        <f t="shared" si="222"/>
        <v>632</v>
      </c>
      <c r="J2275" s="239">
        <f t="shared" si="223"/>
        <v>632</v>
      </c>
    </row>
    <row r="2276" spans="1:10" ht="25.5">
      <c r="A2276" s="78"/>
      <c r="B2276" s="199"/>
      <c r="C2276" s="233" t="s">
        <v>2035</v>
      </c>
      <c r="D2276" s="234" t="s">
        <v>2036</v>
      </c>
      <c r="E2276" s="288">
        <v>5395</v>
      </c>
      <c r="F2276" s="288">
        <v>5395</v>
      </c>
      <c r="G2276" s="238"/>
      <c r="H2276" s="238"/>
      <c r="I2276" s="239">
        <f t="shared" si="222"/>
        <v>5395</v>
      </c>
      <c r="J2276" s="239">
        <f t="shared" si="223"/>
        <v>5395</v>
      </c>
    </row>
    <row r="2277" spans="1:10" ht="38.25">
      <c r="A2277" s="78"/>
      <c r="B2277" s="199"/>
      <c r="C2277" s="233" t="s">
        <v>1799</v>
      </c>
      <c r="D2277" s="234" t="s">
        <v>1800</v>
      </c>
      <c r="E2277" s="288">
        <v>6058</v>
      </c>
      <c r="F2277" s="288">
        <v>6058</v>
      </c>
      <c r="G2277" s="238"/>
      <c r="H2277" s="238"/>
      <c r="I2277" s="239">
        <f t="shared" si="222"/>
        <v>6058</v>
      </c>
      <c r="J2277" s="239">
        <f t="shared" si="223"/>
        <v>6058</v>
      </c>
    </row>
    <row r="2278" spans="1:10" ht="25.5">
      <c r="A2278" s="78"/>
      <c r="B2278" s="199"/>
      <c r="C2278" s="233" t="s">
        <v>1801</v>
      </c>
      <c r="D2278" s="234" t="s">
        <v>4028</v>
      </c>
      <c r="E2278" s="242">
        <v>195</v>
      </c>
      <c r="F2278" s="242">
        <v>195</v>
      </c>
      <c r="G2278" s="238"/>
      <c r="H2278" s="238"/>
      <c r="I2278" s="239">
        <f t="shared" si="222"/>
        <v>195</v>
      </c>
      <c r="J2278" s="239">
        <f t="shared" si="223"/>
        <v>195</v>
      </c>
    </row>
    <row r="2279" spans="1:10" ht="25.5">
      <c r="A2279" s="78"/>
      <c r="B2279" s="199"/>
      <c r="C2279" s="233" t="s">
        <v>2073</v>
      </c>
      <c r="D2279" s="346" t="s">
        <v>2428</v>
      </c>
      <c r="E2279" s="308">
        <v>65</v>
      </c>
      <c r="F2279" s="308">
        <v>65</v>
      </c>
      <c r="G2279" s="335"/>
      <c r="H2279" s="335"/>
      <c r="I2279" s="239">
        <f t="shared" si="222"/>
        <v>65</v>
      </c>
      <c r="J2279" s="239">
        <f t="shared" si="223"/>
        <v>65</v>
      </c>
    </row>
    <row r="2280" spans="1:10" ht="25.5">
      <c r="A2280" s="78"/>
      <c r="B2280" s="199"/>
      <c r="C2280" s="233" t="s">
        <v>1802</v>
      </c>
      <c r="D2280" s="346" t="s">
        <v>2429</v>
      </c>
      <c r="E2280" s="308">
        <v>3</v>
      </c>
      <c r="F2280" s="308">
        <v>3</v>
      </c>
      <c r="G2280" s="335"/>
      <c r="H2280" s="335"/>
      <c r="I2280" s="239">
        <f t="shared" si="222"/>
        <v>3</v>
      </c>
      <c r="J2280" s="239">
        <f t="shared" si="223"/>
        <v>3</v>
      </c>
    </row>
    <row r="2281" spans="1:10" ht="38.25">
      <c r="A2281" s="78"/>
      <c r="B2281" s="199"/>
      <c r="C2281" s="233" t="s">
        <v>1803</v>
      </c>
      <c r="D2281" s="346" t="s">
        <v>2513</v>
      </c>
      <c r="E2281" s="348">
        <v>1744</v>
      </c>
      <c r="F2281" s="348">
        <v>1744</v>
      </c>
      <c r="G2281" s="335"/>
      <c r="H2281" s="335"/>
      <c r="I2281" s="239">
        <f t="shared" si="222"/>
        <v>1744</v>
      </c>
      <c r="J2281" s="239">
        <f t="shared" si="223"/>
        <v>1744</v>
      </c>
    </row>
    <row r="2282" spans="1:10" ht="51">
      <c r="A2282" s="78"/>
      <c r="B2282" s="199"/>
      <c r="C2282" s="233" t="s">
        <v>1804</v>
      </c>
      <c r="D2282" s="234" t="s">
        <v>2836</v>
      </c>
      <c r="E2282" s="308">
        <v>462</v>
      </c>
      <c r="F2282" s="308">
        <v>462</v>
      </c>
      <c r="G2282" s="335"/>
      <c r="H2282" s="335"/>
      <c r="I2282" s="239">
        <f t="shared" si="222"/>
        <v>462</v>
      </c>
      <c r="J2282" s="239">
        <f t="shared" si="223"/>
        <v>462</v>
      </c>
    </row>
    <row r="2283" spans="1:10">
      <c r="A2283" s="78"/>
      <c r="B2283" s="199"/>
      <c r="C2283" s="233" t="s">
        <v>2956</v>
      </c>
      <c r="D2283" s="259" t="s">
        <v>2957</v>
      </c>
      <c r="E2283" s="308">
        <v>1</v>
      </c>
      <c r="F2283" s="308">
        <v>1</v>
      </c>
      <c r="G2283" s="335"/>
      <c r="H2283" s="335"/>
      <c r="I2283" s="239">
        <f t="shared" si="222"/>
        <v>1</v>
      </c>
      <c r="J2283" s="239">
        <f t="shared" si="223"/>
        <v>1</v>
      </c>
    </row>
    <row r="2284" spans="1:10" ht="25.5">
      <c r="A2284" s="78"/>
      <c r="B2284" s="199"/>
      <c r="C2284" s="233" t="s">
        <v>2277</v>
      </c>
      <c r="D2284" s="259" t="s">
        <v>4164</v>
      </c>
      <c r="E2284" s="308">
        <v>2</v>
      </c>
      <c r="F2284" s="308">
        <v>2</v>
      </c>
      <c r="G2284" s="335"/>
      <c r="H2284" s="335"/>
      <c r="I2284" s="239">
        <f t="shared" si="222"/>
        <v>2</v>
      </c>
      <c r="J2284" s="239">
        <f t="shared" si="223"/>
        <v>2</v>
      </c>
    </row>
    <row r="2285" spans="1:10" ht="25.5">
      <c r="A2285" s="78"/>
      <c r="B2285" s="199"/>
      <c r="C2285" s="233" t="s">
        <v>3975</v>
      </c>
      <c r="D2285" s="259" t="s">
        <v>4165</v>
      </c>
      <c r="E2285" s="308">
        <v>47</v>
      </c>
      <c r="F2285" s="308">
        <v>47</v>
      </c>
      <c r="G2285" s="335"/>
      <c r="H2285" s="335"/>
      <c r="I2285" s="239">
        <f t="shared" si="222"/>
        <v>47</v>
      </c>
      <c r="J2285" s="239">
        <f t="shared" si="223"/>
        <v>47</v>
      </c>
    </row>
    <row r="2286" spans="1:10" ht="25.5">
      <c r="A2286" s="78"/>
      <c r="B2286" s="199"/>
      <c r="C2286" s="233" t="s">
        <v>2462</v>
      </c>
      <c r="D2286" s="259" t="s">
        <v>3966</v>
      </c>
      <c r="E2286" s="242">
        <v>98</v>
      </c>
      <c r="F2286" s="242">
        <v>98</v>
      </c>
      <c r="G2286" s="238"/>
      <c r="H2286" s="238"/>
      <c r="I2286" s="239">
        <f t="shared" si="222"/>
        <v>98</v>
      </c>
      <c r="J2286" s="239">
        <f t="shared" si="223"/>
        <v>98</v>
      </c>
    </row>
    <row r="2287" spans="1:10" ht="25.5">
      <c r="A2287" s="78"/>
      <c r="B2287" s="199"/>
      <c r="C2287" s="233" t="s">
        <v>3175</v>
      </c>
      <c r="D2287" s="259" t="s">
        <v>4166</v>
      </c>
      <c r="E2287" s="242"/>
      <c r="F2287" s="242"/>
      <c r="G2287" s="238"/>
      <c r="H2287" s="238"/>
      <c r="I2287" s="239">
        <f t="shared" si="222"/>
        <v>0</v>
      </c>
      <c r="J2287" s="239">
        <f t="shared" si="223"/>
        <v>0</v>
      </c>
    </row>
    <row r="2288" spans="1:10" ht="25.5">
      <c r="A2288" s="78"/>
      <c r="B2288" s="199"/>
      <c r="C2288" s="233" t="s">
        <v>3435</v>
      </c>
      <c r="D2288" s="259" t="s">
        <v>4167</v>
      </c>
      <c r="E2288" s="242"/>
      <c r="F2288" s="242"/>
      <c r="G2288" s="238"/>
      <c r="H2288" s="238"/>
      <c r="I2288" s="239">
        <f t="shared" si="222"/>
        <v>0</v>
      </c>
      <c r="J2288" s="239">
        <f t="shared" si="223"/>
        <v>0</v>
      </c>
    </row>
    <row r="2289" spans="1:10" ht="25.5">
      <c r="A2289" s="78"/>
      <c r="B2289" s="199"/>
      <c r="C2289" s="233" t="s">
        <v>3278</v>
      </c>
      <c r="D2289" s="259" t="s">
        <v>4168</v>
      </c>
      <c r="E2289" s="308">
        <v>1</v>
      </c>
      <c r="F2289" s="308">
        <v>1</v>
      </c>
      <c r="G2289" s="335"/>
      <c r="H2289" s="335"/>
      <c r="I2289" s="239">
        <f t="shared" si="222"/>
        <v>1</v>
      </c>
      <c r="J2289" s="239">
        <f t="shared" si="223"/>
        <v>1</v>
      </c>
    </row>
    <row r="2290" spans="1:10">
      <c r="A2290" s="78"/>
      <c r="B2290" s="199"/>
      <c r="C2290" s="233" t="s">
        <v>2419</v>
      </c>
      <c r="D2290" s="259" t="s">
        <v>4169</v>
      </c>
      <c r="E2290" s="242">
        <v>19</v>
      </c>
      <c r="F2290" s="242">
        <v>19</v>
      </c>
      <c r="G2290" s="238"/>
      <c r="H2290" s="238"/>
      <c r="I2290" s="239">
        <f t="shared" si="222"/>
        <v>19</v>
      </c>
      <c r="J2290" s="239">
        <f t="shared" si="223"/>
        <v>19</v>
      </c>
    </row>
    <row r="2291" spans="1:10" ht="25.5">
      <c r="A2291" s="78"/>
      <c r="B2291" s="199"/>
      <c r="C2291" s="345" t="s">
        <v>2186</v>
      </c>
      <c r="D2291" s="349" t="s">
        <v>2215</v>
      </c>
      <c r="E2291" s="308">
        <v>6</v>
      </c>
      <c r="F2291" s="308">
        <v>6</v>
      </c>
      <c r="G2291" s="335"/>
      <c r="H2291" s="335"/>
      <c r="I2291" s="239">
        <f t="shared" si="222"/>
        <v>6</v>
      </c>
      <c r="J2291" s="239">
        <f t="shared" si="223"/>
        <v>6</v>
      </c>
    </row>
    <row r="2292" spans="1:10" ht="25.5">
      <c r="A2292" s="78"/>
      <c r="B2292" s="199"/>
      <c r="C2292" s="233" t="s">
        <v>1805</v>
      </c>
      <c r="D2292" s="234" t="s">
        <v>3239</v>
      </c>
      <c r="E2292" s="242">
        <v>1</v>
      </c>
      <c r="F2292" s="242">
        <v>1</v>
      </c>
      <c r="G2292" s="238"/>
      <c r="H2292" s="238"/>
      <c r="I2292" s="239">
        <f t="shared" si="222"/>
        <v>1</v>
      </c>
      <c r="J2292" s="239">
        <f t="shared" si="223"/>
        <v>1</v>
      </c>
    </row>
    <row r="2293" spans="1:10" ht="38.25">
      <c r="A2293" s="78"/>
      <c r="B2293" s="199"/>
      <c r="C2293" s="233" t="s">
        <v>1806</v>
      </c>
      <c r="D2293" s="234" t="s">
        <v>4170</v>
      </c>
      <c r="E2293" s="242">
        <v>108</v>
      </c>
      <c r="F2293" s="242">
        <v>108</v>
      </c>
      <c r="G2293" s="238"/>
      <c r="H2293" s="238"/>
      <c r="I2293" s="239">
        <f t="shared" si="222"/>
        <v>108</v>
      </c>
      <c r="J2293" s="239">
        <f t="shared" si="223"/>
        <v>108</v>
      </c>
    </row>
    <row r="2294" spans="1:10" ht="51">
      <c r="A2294" s="78"/>
      <c r="B2294" s="199"/>
      <c r="C2294" s="233" t="s">
        <v>2078</v>
      </c>
      <c r="D2294" s="259" t="s">
        <v>4171</v>
      </c>
      <c r="E2294" s="242"/>
      <c r="F2294" s="242"/>
      <c r="G2294" s="238"/>
      <c r="H2294" s="238"/>
      <c r="I2294" s="239">
        <f t="shared" si="222"/>
        <v>0</v>
      </c>
      <c r="J2294" s="239">
        <f t="shared" si="223"/>
        <v>0</v>
      </c>
    </row>
    <row r="2295" spans="1:10">
      <c r="A2295" s="78"/>
      <c r="B2295" s="199"/>
      <c r="C2295" s="233" t="s">
        <v>2038</v>
      </c>
      <c r="D2295" s="259" t="s">
        <v>2039</v>
      </c>
      <c r="E2295" s="242"/>
      <c r="F2295" s="242"/>
      <c r="G2295" s="238"/>
      <c r="H2295" s="238"/>
      <c r="I2295" s="239">
        <f t="shared" si="222"/>
        <v>0</v>
      </c>
      <c r="J2295" s="239">
        <f t="shared" si="223"/>
        <v>0</v>
      </c>
    </row>
    <row r="2296" spans="1:10">
      <c r="A2296" s="78"/>
      <c r="B2296" s="199"/>
      <c r="C2296" s="233" t="s">
        <v>2102</v>
      </c>
      <c r="D2296" s="259" t="s">
        <v>4172</v>
      </c>
      <c r="E2296" s="242">
        <v>1</v>
      </c>
      <c r="F2296" s="242">
        <v>1</v>
      </c>
      <c r="G2296" s="238"/>
      <c r="H2296" s="238"/>
      <c r="I2296" s="239">
        <f t="shared" si="222"/>
        <v>1</v>
      </c>
      <c r="J2296" s="239">
        <f t="shared" si="223"/>
        <v>1</v>
      </c>
    </row>
    <row r="2297" spans="1:10">
      <c r="A2297" s="78"/>
      <c r="B2297" s="199"/>
      <c r="C2297" s="233" t="s">
        <v>3505</v>
      </c>
      <c r="D2297" s="259" t="s">
        <v>3506</v>
      </c>
      <c r="E2297" s="242">
        <v>2</v>
      </c>
      <c r="F2297" s="242">
        <v>2</v>
      </c>
      <c r="G2297" s="238"/>
      <c r="H2297" s="238"/>
      <c r="I2297" s="239">
        <f t="shared" si="222"/>
        <v>2</v>
      </c>
      <c r="J2297" s="239">
        <f t="shared" si="223"/>
        <v>2</v>
      </c>
    </row>
    <row r="2298" spans="1:10" ht="25.5">
      <c r="A2298" s="78"/>
      <c r="B2298" s="199"/>
      <c r="C2298" s="233" t="s">
        <v>4173</v>
      </c>
      <c r="D2298" s="259" t="s">
        <v>4174</v>
      </c>
      <c r="E2298" s="242"/>
      <c r="F2298" s="242"/>
      <c r="G2298" s="238"/>
      <c r="H2298" s="238"/>
      <c r="I2298" s="239">
        <f t="shared" si="222"/>
        <v>0</v>
      </c>
      <c r="J2298" s="239">
        <f t="shared" si="223"/>
        <v>0</v>
      </c>
    </row>
    <row r="2299" spans="1:10">
      <c r="A2299" s="78"/>
      <c r="B2299" s="199"/>
      <c r="C2299" s="233" t="s">
        <v>4175</v>
      </c>
      <c r="D2299" s="259" t="s">
        <v>4176</v>
      </c>
      <c r="E2299" s="242">
        <v>2</v>
      </c>
      <c r="F2299" s="242">
        <v>2</v>
      </c>
      <c r="G2299" s="238"/>
      <c r="H2299" s="238"/>
      <c r="I2299" s="239">
        <f t="shared" si="222"/>
        <v>2</v>
      </c>
      <c r="J2299" s="239">
        <f t="shared" si="223"/>
        <v>2</v>
      </c>
    </row>
    <row r="2300" spans="1:10">
      <c r="A2300" s="78"/>
      <c r="B2300" s="199"/>
      <c r="C2300" s="233" t="s">
        <v>4177</v>
      </c>
      <c r="D2300" s="259" t="s">
        <v>4178</v>
      </c>
      <c r="E2300" s="242"/>
      <c r="F2300" s="242"/>
      <c r="G2300" s="238"/>
      <c r="H2300" s="238"/>
      <c r="I2300" s="239">
        <f t="shared" si="222"/>
        <v>0</v>
      </c>
      <c r="J2300" s="239">
        <f t="shared" si="223"/>
        <v>0</v>
      </c>
    </row>
    <row r="2301" spans="1:10" ht="25.5">
      <c r="A2301" s="78"/>
      <c r="B2301" s="199"/>
      <c r="C2301" s="233" t="s">
        <v>3263</v>
      </c>
      <c r="D2301" s="259" t="s">
        <v>4179</v>
      </c>
      <c r="E2301" s="242"/>
      <c r="F2301" s="242"/>
      <c r="G2301" s="238"/>
      <c r="H2301" s="238"/>
      <c r="I2301" s="239">
        <f t="shared" si="222"/>
        <v>0</v>
      </c>
      <c r="J2301" s="239">
        <f t="shared" si="223"/>
        <v>0</v>
      </c>
    </row>
    <row r="2302" spans="1:10">
      <c r="A2302" s="78"/>
      <c r="B2302" s="199"/>
      <c r="C2302" s="233" t="s">
        <v>2932</v>
      </c>
      <c r="D2302" s="259" t="s">
        <v>2933</v>
      </c>
      <c r="E2302" s="242">
        <v>2</v>
      </c>
      <c r="F2302" s="242">
        <v>2</v>
      </c>
      <c r="G2302" s="238"/>
      <c r="H2302" s="238"/>
      <c r="I2302" s="239">
        <f t="shared" si="222"/>
        <v>2</v>
      </c>
      <c r="J2302" s="239">
        <f t="shared" si="223"/>
        <v>2</v>
      </c>
    </row>
    <row r="2303" spans="1:10">
      <c r="A2303" s="78"/>
      <c r="B2303" s="199"/>
      <c r="C2303" s="233" t="s">
        <v>3311</v>
      </c>
      <c r="D2303" s="259" t="s">
        <v>3312</v>
      </c>
      <c r="E2303" s="242">
        <v>2</v>
      </c>
      <c r="F2303" s="242">
        <v>2</v>
      </c>
      <c r="G2303" s="238"/>
      <c r="H2303" s="238"/>
      <c r="I2303" s="239">
        <f t="shared" si="222"/>
        <v>2</v>
      </c>
      <c r="J2303" s="239">
        <f t="shared" si="223"/>
        <v>2</v>
      </c>
    </row>
    <row r="2304" spans="1:10">
      <c r="A2304" s="78"/>
      <c r="B2304" s="199"/>
      <c r="C2304" s="233" t="s">
        <v>2970</v>
      </c>
      <c r="D2304" s="259" t="s">
        <v>2969</v>
      </c>
      <c r="E2304" s="242">
        <v>6</v>
      </c>
      <c r="F2304" s="242">
        <v>6</v>
      </c>
      <c r="G2304" s="238"/>
      <c r="H2304" s="238"/>
      <c r="I2304" s="239">
        <f t="shared" si="222"/>
        <v>6</v>
      </c>
      <c r="J2304" s="239">
        <f t="shared" si="223"/>
        <v>6</v>
      </c>
    </row>
    <row r="2305" spans="1:10">
      <c r="A2305" s="78"/>
      <c r="B2305" s="199"/>
      <c r="C2305" s="233" t="s">
        <v>3516</v>
      </c>
      <c r="D2305" s="259" t="s">
        <v>3517</v>
      </c>
      <c r="E2305" s="242">
        <v>1</v>
      </c>
      <c r="F2305" s="242">
        <v>1</v>
      </c>
      <c r="G2305" s="238"/>
      <c r="H2305" s="238"/>
      <c r="I2305" s="239">
        <f t="shared" ref="I2305:I2336" si="224">E2305+G2305</f>
        <v>1</v>
      </c>
      <c r="J2305" s="239">
        <f t="shared" ref="J2305:J2336" si="225">F2305+H2305</f>
        <v>1</v>
      </c>
    </row>
    <row r="2306" spans="1:10" ht="25.5">
      <c r="A2306" s="78"/>
      <c r="B2306" s="199"/>
      <c r="C2306" s="233" t="s">
        <v>4180</v>
      </c>
      <c r="D2306" s="259" t="s">
        <v>4181</v>
      </c>
      <c r="E2306" s="242"/>
      <c r="F2306" s="242"/>
      <c r="G2306" s="238"/>
      <c r="H2306" s="238"/>
      <c r="I2306" s="239">
        <f t="shared" si="224"/>
        <v>0</v>
      </c>
      <c r="J2306" s="239">
        <f t="shared" si="225"/>
        <v>0</v>
      </c>
    </row>
    <row r="2307" spans="1:10" ht="25.5">
      <c r="A2307" s="78"/>
      <c r="B2307" s="199"/>
      <c r="C2307" s="233" t="s">
        <v>4182</v>
      </c>
      <c r="D2307" s="259" t="s">
        <v>4183</v>
      </c>
      <c r="E2307" s="242"/>
      <c r="F2307" s="242"/>
      <c r="G2307" s="238"/>
      <c r="H2307" s="238"/>
      <c r="I2307" s="239">
        <f t="shared" si="224"/>
        <v>0</v>
      </c>
      <c r="J2307" s="239">
        <f t="shared" si="225"/>
        <v>0</v>
      </c>
    </row>
    <row r="2308" spans="1:10">
      <c r="A2308" s="78"/>
      <c r="B2308" s="199"/>
      <c r="C2308" s="233" t="s">
        <v>2254</v>
      </c>
      <c r="D2308" s="259" t="s">
        <v>4184</v>
      </c>
      <c r="E2308" s="242"/>
      <c r="F2308" s="242"/>
      <c r="G2308" s="238"/>
      <c r="H2308" s="238"/>
      <c r="I2308" s="239">
        <f t="shared" si="224"/>
        <v>0</v>
      </c>
      <c r="J2308" s="239">
        <f t="shared" si="225"/>
        <v>0</v>
      </c>
    </row>
    <row r="2309" spans="1:10">
      <c r="A2309" s="78"/>
      <c r="B2309" s="199"/>
      <c r="C2309" s="233" t="s">
        <v>2869</v>
      </c>
      <c r="D2309" s="259" t="s">
        <v>2870</v>
      </c>
      <c r="E2309" s="242"/>
      <c r="F2309" s="242"/>
      <c r="G2309" s="238"/>
      <c r="H2309" s="238"/>
      <c r="I2309" s="239">
        <f t="shared" si="224"/>
        <v>0</v>
      </c>
      <c r="J2309" s="239">
        <f t="shared" si="225"/>
        <v>0</v>
      </c>
    </row>
    <row r="2310" spans="1:10">
      <c r="A2310" s="78"/>
      <c r="B2310" s="199"/>
      <c r="C2310" s="233" t="s">
        <v>2184</v>
      </c>
      <c r="D2310" s="259" t="s">
        <v>4185</v>
      </c>
      <c r="E2310" s="242">
        <v>6</v>
      </c>
      <c r="F2310" s="242">
        <v>6</v>
      </c>
      <c r="G2310" s="238"/>
      <c r="H2310" s="238"/>
      <c r="I2310" s="239">
        <f t="shared" si="224"/>
        <v>6</v>
      </c>
      <c r="J2310" s="239">
        <f t="shared" si="225"/>
        <v>6</v>
      </c>
    </row>
    <row r="2311" spans="1:10" ht="25.5">
      <c r="A2311" s="78"/>
      <c r="B2311" s="199"/>
      <c r="C2311" s="233" t="s">
        <v>2068</v>
      </c>
      <c r="D2311" s="259" t="s">
        <v>4186</v>
      </c>
      <c r="E2311" s="242">
        <v>47</v>
      </c>
      <c r="F2311" s="242">
        <v>47</v>
      </c>
      <c r="G2311" s="238"/>
      <c r="H2311" s="238"/>
      <c r="I2311" s="239">
        <f t="shared" si="224"/>
        <v>47</v>
      </c>
      <c r="J2311" s="239">
        <f t="shared" si="225"/>
        <v>47</v>
      </c>
    </row>
    <row r="2312" spans="1:10" ht="25.5">
      <c r="A2312" s="78"/>
      <c r="B2312" s="199"/>
      <c r="C2312" s="233" t="s">
        <v>2174</v>
      </c>
      <c r="D2312" s="259" t="s">
        <v>4187</v>
      </c>
      <c r="E2312" s="242"/>
      <c r="F2312" s="242"/>
      <c r="G2312" s="238"/>
      <c r="H2312" s="238"/>
      <c r="I2312" s="239">
        <f t="shared" si="224"/>
        <v>0</v>
      </c>
      <c r="J2312" s="239">
        <f t="shared" si="225"/>
        <v>0</v>
      </c>
    </row>
    <row r="2313" spans="1:10" ht="25.5">
      <c r="A2313" s="78"/>
      <c r="B2313" s="199"/>
      <c r="C2313" s="233" t="s">
        <v>4188</v>
      </c>
      <c r="D2313" s="259" t="s">
        <v>4189</v>
      </c>
      <c r="E2313" s="242">
        <v>1</v>
      </c>
      <c r="F2313" s="242">
        <v>1</v>
      </c>
      <c r="G2313" s="238"/>
      <c r="H2313" s="238"/>
      <c r="I2313" s="239">
        <f t="shared" si="224"/>
        <v>1</v>
      </c>
      <c r="J2313" s="239">
        <f t="shared" si="225"/>
        <v>1</v>
      </c>
    </row>
    <row r="2314" spans="1:10" ht="25.5">
      <c r="A2314" s="78"/>
      <c r="B2314" s="199"/>
      <c r="C2314" s="233" t="s">
        <v>2494</v>
      </c>
      <c r="D2314" s="259" t="s">
        <v>2495</v>
      </c>
      <c r="E2314" s="242"/>
      <c r="F2314" s="242"/>
      <c r="G2314" s="238"/>
      <c r="H2314" s="238"/>
      <c r="I2314" s="239">
        <f t="shared" si="224"/>
        <v>0</v>
      </c>
      <c r="J2314" s="239">
        <f t="shared" si="225"/>
        <v>0</v>
      </c>
    </row>
    <row r="2315" spans="1:10">
      <c r="A2315" s="78"/>
      <c r="B2315" s="199"/>
      <c r="C2315" s="233" t="s">
        <v>2056</v>
      </c>
      <c r="D2315" s="259" t="s">
        <v>4190</v>
      </c>
      <c r="E2315" s="242">
        <v>1</v>
      </c>
      <c r="F2315" s="242">
        <v>1</v>
      </c>
      <c r="G2315" s="238"/>
      <c r="H2315" s="238"/>
      <c r="I2315" s="239">
        <f t="shared" si="224"/>
        <v>1</v>
      </c>
      <c r="J2315" s="239">
        <f t="shared" si="225"/>
        <v>1</v>
      </c>
    </row>
    <row r="2316" spans="1:10">
      <c r="A2316" s="78"/>
      <c r="B2316" s="199"/>
      <c r="C2316" s="233" t="s">
        <v>3527</v>
      </c>
      <c r="D2316" s="259" t="s">
        <v>4191</v>
      </c>
      <c r="E2316" s="242"/>
      <c r="F2316" s="242"/>
      <c r="G2316" s="238"/>
      <c r="H2316" s="238"/>
      <c r="I2316" s="239">
        <f t="shared" si="224"/>
        <v>0</v>
      </c>
      <c r="J2316" s="239">
        <f t="shared" si="225"/>
        <v>0</v>
      </c>
    </row>
    <row r="2317" spans="1:10" ht="25.5">
      <c r="A2317" s="78"/>
      <c r="B2317" s="199"/>
      <c r="C2317" s="233" t="s">
        <v>2875</v>
      </c>
      <c r="D2317" s="259" t="s">
        <v>2876</v>
      </c>
      <c r="E2317" s="242">
        <v>1</v>
      </c>
      <c r="F2317" s="242">
        <v>1</v>
      </c>
      <c r="G2317" s="238"/>
      <c r="H2317" s="238"/>
      <c r="I2317" s="239">
        <f t="shared" si="224"/>
        <v>1</v>
      </c>
      <c r="J2317" s="239">
        <f t="shared" si="225"/>
        <v>1</v>
      </c>
    </row>
    <row r="2318" spans="1:10" ht="25.5">
      <c r="A2318" s="78"/>
      <c r="B2318" s="199"/>
      <c r="C2318" s="233" t="s">
        <v>1807</v>
      </c>
      <c r="D2318" s="259" t="s">
        <v>1808</v>
      </c>
      <c r="E2318" s="242">
        <v>9</v>
      </c>
      <c r="F2318" s="242">
        <v>9</v>
      </c>
      <c r="G2318" s="238"/>
      <c r="H2318" s="238"/>
      <c r="I2318" s="239">
        <f t="shared" si="224"/>
        <v>9</v>
      </c>
      <c r="J2318" s="239">
        <f t="shared" si="225"/>
        <v>9</v>
      </c>
    </row>
    <row r="2319" spans="1:10" ht="38.25">
      <c r="A2319" s="78"/>
      <c r="B2319" s="199"/>
      <c r="C2319" s="233" t="s">
        <v>2514</v>
      </c>
      <c r="D2319" s="259" t="s">
        <v>2515</v>
      </c>
      <c r="E2319" s="242"/>
      <c r="F2319" s="242"/>
      <c r="G2319" s="238"/>
      <c r="H2319" s="238"/>
      <c r="I2319" s="239">
        <f t="shared" si="224"/>
        <v>0</v>
      </c>
      <c r="J2319" s="239">
        <f t="shared" si="225"/>
        <v>0</v>
      </c>
    </row>
    <row r="2320" spans="1:10" ht="25.5">
      <c r="A2320" s="78"/>
      <c r="B2320" s="199"/>
      <c r="C2320" s="233" t="s">
        <v>2877</v>
      </c>
      <c r="D2320" s="259" t="s">
        <v>3287</v>
      </c>
      <c r="E2320" s="242">
        <v>8</v>
      </c>
      <c r="F2320" s="242">
        <v>8</v>
      </c>
      <c r="G2320" s="238"/>
      <c r="H2320" s="238"/>
      <c r="I2320" s="239">
        <f t="shared" si="224"/>
        <v>8</v>
      </c>
      <c r="J2320" s="239">
        <f t="shared" si="225"/>
        <v>8</v>
      </c>
    </row>
    <row r="2321" spans="1:10">
      <c r="A2321" s="78"/>
      <c r="B2321" s="199"/>
      <c r="C2321" s="233" t="s">
        <v>4192</v>
      </c>
      <c r="D2321" s="259" t="s">
        <v>4193</v>
      </c>
      <c r="E2321" s="242"/>
      <c r="F2321" s="242"/>
      <c r="G2321" s="238"/>
      <c r="H2321" s="238"/>
      <c r="I2321" s="239">
        <f t="shared" si="224"/>
        <v>0</v>
      </c>
      <c r="J2321" s="239">
        <f t="shared" si="225"/>
        <v>0</v>
      </c>
    </row>
    <row r="2322" spans="1:10" ht="25.5">
      <c r="A2322" s="78"/>
      <c r="B2322" s="199"/>
      <c r="C2322" s="274" t="s">
        <v>3472</v>
      </c>
      <c r="D2322" s="310" t="s">
        <v>4194</v>
      </c>
      <c r="E2322" s="287"/>
      <c r="F2322" s="287"/>
      <c r="G2322" s="302"/>
      <c r="H2322" s="302"/>
      <c r="I2322" s="239">
        <f t="shared" si="224"/>
        <v>0</v>
      </c>
      <c r="J2322" s="239">
        <f t="shared" si="225"/>
        <v>0</v>
      </c>
    </row>
    <row r="2323" spans="1:10" ht="15">
      <c r="A2323" s="78"/>
      <c r="B2323" s="199"/>
      <c r="C2323" s="274" t="s">
        <v>3675</v>
      </c>
      <c r="D2323" s="310" t="s">
        <v>4195</v>
      </c>
      <c r="E2323" s="287">
        <v>1</v>
      </c>
      <c r="F2323" s="287">
        <v>1</v>
      </c>
      <c r="G2323" s="302"/>
      <c r="H2323" s="302"/>
      <c r="I2323" s="239">
        <f t="shared" si="224"/>
        <v>1</v>
      </c>
      <c r="J2323" s="239">
        <f t="shared" si="225"/>
        <v>1</v>
      </c>
    </row>
    <row r="2324" spans="1:10">
      <c r="A2324" s="78"/>
      <c r="B2324" s="199"/>
      <c r="C2324" s="233" t="s">
        <v>4196</v>
      </c>
      <c r="D2324" s="259" t="s">
        <v>3319</v>
      </c>
      <c r="E2324" s="242"/>
      <c r="F2324" s="242"/>
      <c r="G2324" s="238"/>
      <c r="H2324" s="238"/>
      <c r="I2324" s="239">
        <f t="shared" si="224"/>
        <v>0</v>
      </c>
      <c r="J2324" s="239">
        <f t="shared" si="225"/>
        <v>0</v>
      </c>
    </row>
    <row r="2325" spans="1:10" ht="25.5">
      <c r="A2325" s="78"/>
      <c r="B2325" s="199"/>
      <c r="C2325" s="233" t="s">
        <v>4197</v>
      </c>
      <c r="D2325" s="259" t="s">
        <v>4198</v>
      </c>
      <c r="E2325" s="242"/>
      <c r="F2325" s="242"/>
      <c r="G2325" s="238"/>
      <c r="H2325" s="238"/>
      <c r="I2325" s="239">
        <f t="shared" si="224"/>
        <v>0</v>
      </c>
      <c r="J2325" s="239">
        <f t="shared" si="225"/>
        <v>0</v>
      </c>
    </row>
    <row r="2326" spans="1:10">
      <c r="A2326" s="78"/>
      <c r="B2326" s="199"/>
      <c r="C2326" s="233" t="s">
        <v>2723</v>
      </c>
      <c r="D2326" s="259" t="s">
        <v>2724</v>
      </c>
      <c r="E2326" s="242"/>
      <c r="F2326" s="242"/>
      <c r="G2326" s="238"/>
      <c r="H2326" s="238"/>
      <c r="I2326" s="239">
        <f t="shared" si="224"/>
        <v>0</v>
      </c>
      <c r="J2326" s="239">
        <f t="shared" si="225"/>
        <v>0</v>
      </c>
    </row>
    <row r="2327" spans="1:10" ht="25.5">
      <c r="A2327" s="78"/>
      <c r="B2327" s="199"/>
      <c r="C2327" s="233" t="s">
        <v>2867</v>
      </c>
      <c r="D2327" s="259" t="s">
        <v>3434</v>
      </c>
      <c r="E2327" s="242">
        <v>1</v>
      </c>
      <c r="F2327" s="242">
        <v>1</v>
      </c>
      <c r="G2327" s="238"/>
      <c r="H2327" s="238"/>
      <c r="I2327" s="239">
        <f t="shared" si="224"/>
        <v>1</v>
      </c>
      <c r="J2327" s="239">
        <f t="shared" si="225"/>
        <v>1</v>
      </c>
    </row>
    <row r="2328" spans="1:10">
      <c r="A2328" s="78"/>
      <c r="B2328" s="199"/>
      <c r="C2328" s="233" t="s">
        <v>2968</v>
      </c>
      <c r="D2328" s="259" t="s">
        <v>4199</v>
      </c>
      <c r="E2328" s="242"/>
      <c r="F2328" s="242"/>
      <c r="G2328" s="238"/>
      <c r="H2328" s="238"/>
      <c r="I2328" s="239">
        <f t="shared" si="224"/>
        <v>0</v>
      </c>
      <c r="J2328" s="239">
        <f t="shared" si="225"/>
        <v>0</v>
      </c>
    </row>
    <row r="2329" spans="1:10">
      <c r="A2329" s="78"/>
      <c r="B2329" s="199"/>
      <c r="C2329" s="233" t="s">
        <v>3109</v>
      </c>
      <c r="D2329" s="259" t="s">
        <v>3110</v>
      </c>
      <c r="E2329" s="242"/>
      <c r="F2329" s="242"/>
      <c r="G2329" s="238"/>
      <c r="H2329" s="238"/>
      <c r="I2329" s="239">
        <f t="shared" si="224"/>
        <v>0</v>
      </c>
      <c r="J2329" s="239">
        <f t="shared" si="225"/>
        <v>0</v>
      </c>
    </row>
    <row r="2330" spans="1:10" ht="25.5">
      <c r="A2330" s="78"/>
      <c r="B2330" s="199"/>
      <c r="C2330" s="233" t="s">
        <v>2144</v>
      </c>
      <c r="D2330" s="259" t="s">
        <v>4200</v>
      </c>
      <c r="E2330" s="242">
        <v>49</v>
      </c>
      <c r="F2330" s="242">
        <v>49</v>
      </c>
      <c r="G2330" s="238"/>
      <c r="H2330" s="238"/>
      <c r="I2330" s="239">
        <f t="shared" si="224"/>
        <v>49</v>
      </c>
      <c r="J2330" s="239">
        <f t="shared" si="225"/>
        <v>49</v>
      </c>
    </row>
    <row r="2331" spans="1:10" ht="25.5">
      <c r="A2331" s="78"/>
      <c r="B2331" s="199"/>
      <c r="C2331" s="233" t="s">
        <v>2020</v>
      </c>
      <c r="D2331" s="259" t="s">
        <v>4201</v>
      </c>
      <c r="E2331" s="242"/>
      <c r="F2331" s="242"/>
      <c r="G2331" s="238"/>
      <c r="H2331" s="238"/>
      <c r="I2331" s="239">
        <f t="shared" si="224"/>
        <v>0</v>
      </c>
      <c r="J2331" s="239">
        <f t="shared" si="225"/>
        <v>0</v>
      </c>
    </row>
    <row r="2332" spans="1:10">
      <c r="A2332" s="78"/>
      <c r="B2332" s="199"/>
      <c r="C2332" s="233" t="s">
        <v>2966</v>
      </c>
      <c r="D2332" s="259" t="s">
        <v>4202</v>
      </c>
      <c r="E2332" s="242">
        <v>4</v>
      </c>
      <c r="F2332" s="242">
        <v>4</v>
      </c>
      <c r="G2332" s="238"/>
      <c r="H2332" s="238"/>
      <c r="I2332" s="239">
        <f t="shared" si="224"/>
        <v>4</v>
      </c>
      <c r="J2332" s="239">
        <f t="shared" si="225"/>
        <v>4</v>
      </c>
    </row>
    <row r="2333" spans="1:10">
      <c r="A2333" s="78"/>
      <c r="B2333" s="199"/>
      <c r="C2333" s="233" t="s">
        <v>3212</v>
      </c>
      <c r="D2333" s="259" t="s">
        <v>3213</v>
      </c>
      <c r="E2333" s="242">
        <v>8</v>
      </c>
      <c r="F2333" s="242">
        <v>8</v>
      </c>
      <c r="G2333" s="238"/>
      <c r="H2333" s="238"/>
      <c r="I2333" s="239">
        <f t="shared" si="224"/>
        <v>8</v>
      </c>
      <c r="J2333" s="239">
        <f t="shared" si="225"/>
        <v>8</v>
      </c>
    </row>
    <row r="2334" spans="1:10">
      <c r="A2334" s="78"/>
      <c r="B2334" s="199"/>
      <c r="C2334" s="233" t="s">
        <v>1809</v>
      </c>
      <c r="D2334" s="259" t="s">
        <v>1810</v>
      </c>
      <c r="E2334" s="242"/>
      <c r="F2334" s="242"/>
      <c r="G2334" s="238"/>
      <c r="H2334" s="238"/>
      <c r="I2334" s="239">
        <f t="shared" si="224"/>
        <v>0</v>
      </c>
      <c r="J2334" s="239">
        <f t="shared" si="225"/>
        <v>0</v>
      </c>
    </row>
    <row r="2335" spans="1:10" ht="25.5">
      <c r="A2335" s="78"/>
      <c r="B2335" s="199"/>
      <c r="C2335" s="233" t="s">
        <v>2260</v>
      </c>
      <c r="D2335" s="259" t="s">
        <v>2261</v>
      </c>
      <c r="E2335" s="242">
        <v>3</v>
      </c>
      <c r="F2335" s="242">
        <v>3</v>
      </c>
      <c r="G2335" s="238"/>
      <c r="H2335" s="238"/>
      <c r="I2335" s="239">
        <f t="shared" si="224"/>
        <v>3</v>
      </c>
      <c r="J2335" s="239">
        <f t="shared" si="225"/>
        <v>3</v>
      </c>
    </row>
    <row r="2336" spans="1:10">
      <c r="A2336" s="78"/>
      <c r="B2336" s="199"/>
      <c r="C2336" s="233" t="s">
        <v>3518</v>
      </c>
      <c r="D2336" s="259" t="s">
        <v>3519</v>
      </c>
      <c r="E2336" s="242">
        <v>4</v>
      </c>
      <c r="F2336" s="242">
        <v>4</v>
      </c>
      <c r="G2336" s="238"/>
      <c r="H2336" s="238"/>
      <c r="I2336" s="239">
        <f t="shared" si="224"/>
        <v>4</v>
      </c>
      <c r="J2336" s="239">
        <f t="shared" si="225"/>
        <v>4</v>
      </c>
    </row>
    <row r="2337" spans="1:10" ht="38.25">
      <c r="A2337" s="78"/>
      <c r="B2337" s="199"/>
      <c r="C2337" s="233" t="s">
        <v>4203</v>
      </c>
      <c r="D2337" s="259" t="s">
        <v>4204</v>
      </c>
      <c r="E2337" s="242"/>
      <c r="F2337" s="242"/>
      <c r="G2337" s="238"/>
      <c r="H2337" s="238"/>
      <c r="I2337" s="239">
        <f t="shared" ref="I2337:I2342" si="226">E2337+G2337</f>
        <v>0</v>
      </c>
      <c r="J2337" s="239">
        <f t="shared" ref="J2337:J2342" si="227">F2337+H2337</f>
        <v>0</v>
      </c>
    </row>
    <row r="2338" spans="1:10">
      <c r="A2338" s="78"/>
      <c r="B2338" s="199"/>
      <c r="C2338" s="233" t="s">
        <v>3345</v>
      </c>
      <c r="D2338" s="259" t="s">
        <v>4205</v>
      </c>
      <c r="E2338" s="242">
        <v>1</v>
      </c>
      <c r="F2338" s="242">
        <v>1</v>
      </c>
      <c r="G2338" s="238"/>
      <c r="H2338" s="238"/>
      <c r="I2338" s="239">
        <f t="shared" si="226"/>
        <v>1</v>
      </c>
      <c r="J2338" s="239">
        <f t="shared" si="227"/>
        <v>1</v>
      </c>
    </row>
    <row r="2339" spans="1:10" ht="25.5">
      <c r="A2339" s="78"/>
      <c r="B2339" s="199"/>
      <c r="C2339" s="233" t="s">
        <v>3177</v>
      </c>
      <c r="D2339" s="259" t="s">
        <v>3580</v>
      </c>
      <c r="E2339" s="242">
        <v>1</v>
      </c>
      <c r="F2339" s="242">
        <v>1</v>
      </c>
      <c r="G2339" s="238"/>
      <c r="H2339" s="238"/>
      <c r="I2339" s="239">
        <f t="shared" si="226"/>
        <v>1</v>
      </c>
      <c r="J2339" s="239">
        <f t="shared" si="227"/>
        <v>1</v>
      </c>
    </row>
    <row r="2340" spans="1:10">
      <c r="A2340" s="78"/>
      <c r="B2340" s="199"/>
      <c r="C2340" s="233" t="s">
        <v>2104</v>
      </c>
      <c r="D2340" s="259" t="s">
        <v>4206</v>
      </c>
      <c r="E2340" s="242">
        <v>1</v>
      </c>
      <c r="F2340" s="242">
        <v>1</v>
      </c>
      <c r="G2340" s="238"/>
      <c r="H2340" s="238"/>
      <c r="I2340" s="239">
        <f t="shared" si="226"/>
        <v>1</v>
      </c>
      <c r="J2340" s="239">
        <f t="shared" si="227"/>
        <v>1</v>
      </c>
    </row>
    <row r="2341" spans="1:10">
      <c r="A2341" s="78"/>
      <c r="B2341" s="199"/>
      <c r="C2341" s="233" t="s">
        <v>3196</v>
      </c>
      <c r="D2341" s="259" t="s">
        <v>4207</v>
      </c>
      <c r="E2341" s="242">
        <v>1</v>
      </c>
      <c r="F2341" s="242">
        <v>1</v>
      </c>
      <c r="G2341" s="238"/>
      <c r="H2341" s="238"/>
      <c r="I2341" s="239">
        <f t="shared" si="226"/>
        <v>1</v>
      </c>
      <c r="J2341" s="239">
        <f t="shared" si="227"/>
        <v>1</v>
      </c>
    </row>
    <row r="2342" spans="1:10">
      <c r="A2342" s="78"/>
      <c r="B2342" s="199"/>
      <c r="C2342" s="233" t="s">
        <v>2419</v>
      </c>
      <c r="D2342" s="259" t="s">
        <v>4169</v>
      </c>
      <c r="E2342" s="242"/>
      <c r="F2342" s="242"/>
      <c r="G2342" s="238"/>
      <c r="H2342" s="238"/>
      <c r="I2342" s="239">
        <f t="shared" si="226"/>
        <v>0</v>
      </c>
      <c r="J2342" s="239">
        <f t="shared" si="227"/>
        <v>0</v>
      </c>
    </row>
    <row r="2344" spans="1:10" ht="25.5">
      <c r="A2344" s="806" t="s">
        <v>5727</v>
      </c>
      <c r="B2344" s="229" t="s">
        <v>1710</v>
      </c>
      <c r="C2344" s="230"/>
      <c r="D2344" s="229"/>
      <c r="E2344" s="229"/>
      <c r="F2344" s="229"/>
      <c r="G2344" s="229"/>
      <c r="H2344" s="229"/>
      <c r="I2344" s="229"/>
      <c r="J2344" s="229"/>
    </row>
    <row r="2346" spans="1:10" ht="15" thickBot="1">
      <c r="A2346" s="78"/>
      <c r="B2346" s="229" t="s">
        <v>1709</v>
      </c>
      <c r="C2346" s="230"/>
      <c r="D2346" s="229"/>
      <c r="E2346" s="229"/>
      <c r="F2346" s="229"/>
      <c r="G2346" s="229"/>
      <c r="H2346" s="229"/>
      <c r="I2346" s="229"/>
      <c r="J2346" s="229"/>
    </row>
    <row r="2347" spans="1:10" ht="25.5" customHeight="1" thickBot="1">
      <c r="A2347" s="78"/>
      <c r="B2347" s="194" t="s">
        <v>199</v>
      </c>
      <c r="C2347" s="195"/>
      <c r="D2347" s="78"/>
      <c r="E2347" s="1199">
        <f t="shared" ref="E2347:J2347" si="228">SUM(E2348,E2349)</f>
        <v>0</v>
      </c>
      <c r="F2347" s="1199">
        <f t="shared" si="228"/>
        <v>0</v>
      </c>
      <c r="G2347" s="1199">
        <f t="shared" si="228"/>
        <v>59</v>
      </c>
      <c r="H2347" s="1199">
        <f t="shared" si="228"/>
        <v>107</v>
      </c>
      <c r="I2347" s="1199">
        <f t="shared" si="228"/>
        <v>59</v>
      </c>
      <c r="J2347" s="1200">
        <f t="shared" si="228"/>
        <v>107</v>
      </c>
    </row>
    <row r="2348" spans="1:10" ht="15.75" thickBot="1">
      <c r="A2348" s="78"/>
      <c r="B2348" s="194" t="s">
        <v>197</v>
      </c>
      <c r="C2348" s="195"/>
      <c r="D2348" s="78"/>
      <c r="E2348" s="1222">
        <v>0</v>
      </c>
      <c r="F2348" s="1222">
        <v>0</v>
      </c>
      <c r="G2348" s="1222">
        <v>0</v>
      </c>
      <c r="H2348" s="1222">
        <v>0</v>
      </c>
      <c r="I2348" s="1222">
        <v>0</v>
      </c>
      <c r="J2348" s="1221">
        <v>0</v>
      </c>
    </row>
    <row r="2349" spans="1:10" ht="15" thickBot="1">
      <c r="A2349" s="78"/>
      <c r="B2349" s="199" t="s">
        <v>1708</v>
      </c>
      <c r="C2349" s="197"/>
      <c r="D2349" s="78"/>
      <c r="E2349" s="1198">
        <f t="shared" ref="E2349:J2349" si="229">SUM(E2350:E2414)</f>
        <v>0</v>
      </c>
      <c r="F2349" s="1198">
        <f t="shared" si="229"/>
        <v>0</v>
      </c>
      <c r="G2349" s="1198">
        <f t="shared" si="229"/>
        <v>59</v>
      </c>
      <c r="H2349" s="1198">
        <f t="shared" si="229"/>
        <v>107</v>
      </c>
      <c r="I2349" s="1198">
        <f t="shared" si="229"/>
        <v>59</v>
      </c>
      <c r="J2349" s="1197">
        <f t="shared" si="229"/>
        <v>107</v>
      </c>
    </row>
    <row r="2350" spans="1:10">
      <c r="A2350" s="78"/>
      <c r="B2350" s="199"/>
      <c r="C2350" s="233" t="s">
        <v>2238</v>
      </c>
      <c r="D2350" s="246" t="s">
        <v>2239</v>
      </c>
      <c r="E2350" s="252"/>
      <c r="F2350" s="252"/>
      <c r="G2350" s="300"/>
      <c r="H2350" s="300"/>
      <c r="I2350" s="235">
        <f t="shared" ref="I2350:I2381" si="230">E2350+G2350</f>
        <v>0</v>
      </c>
      <c r="J2350" s="235">
        <f t="shared" ref="J2350:J2381" si="231">F2350+H2350</f>
        <v>0</v>
      </c>
    </row>
    <row r="2351" spans="1:10" ht="25.5">
      <c r="A2351" s="78"/>
      <c r="B2351" s="199"/>
      <c r="C2351" s="233" t="s">
        <v>1824</v>
      </c>
      <c r="D2351" s="246" t="s">
        <v>2631</v>
      </c>
      <c r="E2351" s="242"/>
      <c r="F2351" s="242"/>
      <c r="G2351" s="238"/>
      <c r="H2351" s="238"/>
      <c r="I2351" s="239">
        <f t="shared" si="230"/>
        <v>0</v>
      </c>
      <c r="J2351" s="239">
        <f t="shared" si="231"/>
        <v>0</v>
      </c>
    </row>
    <row r="2352" spans="1:10" ht="25.5">
      <c r="A2352" s="78"/>
      <c r="B2352" s="199"/>
      <c r="C2352" s="233" t="s">
        <v>2024</v>
      </c>
      <c r="D2352" s="234" t="s">
        <v>2424</v>
      </c>
      <c r="E2352" s="242"/>
      <c r="F2352" s="242"/>
      <c r="G2352" s="238">
        <v>1</v>
      </c>
      <c r="H2352" s="238">
        <v>1</v>
      </c>
      <c r="I2352" s="239">
        <f t="shared" si="230"/>
        <v>1</v>
      </c>
      <c r="J2352" s="239">
        <f t="shared" si="231"/>
        <v>1</v>
      </c>
    </row>
    <row r="2353" spans="1:10" ht="25.5">
      <c r="A2353" s="78"/>
      <c r="B2353" s="199"/>
      <c r="C2353" s="233" t="s">
        <v>2483</v>
      </c>
      <c r="D2353" s="234" t="s">
        <v>4208</v>
      </c>
      <c r="E2353" s="242"/>
      <c r="F2353" s="242"/>
      <c r="G2353" s="238"/>
      <c r="H2353" s="238"/>
      <c r="I2353" s="239">
        <f t="shared" si="230"/>
        <v>0</v>
      </c>
      <c r="J2353" s="239">
        <f t="shared" si="231"/>
        <v>0</v>
      </c>
    </row>
    <row r="2354" spans="1:10">
      <c r="A2354" s="78"/>
      <c r="B2354" s="199"/>
      <c r="C2354" s="233" t="s">
        <v>1822</v>
      </c>
      <c r="D2354" s="234" t="s">
        <v>2151</v>
      </c>
      <c r="E2354" s="276"/>
      <c r="F2354" s="276"/>
      <c r="G2354" s="273"/>
      <c r="H2354" s="273"/>
      <c r="I2354" s="239">
        <f t="shared" si="230"/>
        <v>0</v>
      </c>
      <c r="J2354" s="239">
        <f t="shared" si="231"/>
        <v>0</v>
      </c>
    </row>
    <row r="2355" spans="1:10">
      <c r="A2355" s="78"/>
      <c r="B2355" s="199"/>
      <c r="C2355" s="233" t="s">
        <v>2122</v>
      </c>
      <c r="D2355" s="234" t="s">
        <v>2123</v>
      </c>
      <c r="E2355" s="276"/>
      <c r="F2355" s="276"/>
      <c r="G2355" s="273"/>
      <c r="H2355" s="273"/>
      <c r="I2355" s="239">
        <f t="shared" si="230"/>
        <v>0</v>
      </c>
      <c r="J2355" s="239">
        <f t="shared" si="231"/>
        <v>0</v>
      </c>
    </row>
    <row r="2356" spans="1:10">
      <c r="A2356" s="78"/>
      <c r="B2356" s="199"/>
      <c r="C2356" s="233" t="s">
        <v>2038</v>
      </c>
      <c r="D2356" s="234" t="s">
        <v>2039</v>
      </c>
      <c r="E2356" s="276"/>
      <c r="F2356" s="276"/>
      <c r="G2356" s="273">
        <v>4</v>
      </c>
      <c r="H2356" s="273">
        <v>8</v>
      </c>
      <c r="I2356" s="239">
        <f t="shared" si="230"/>
        <v>4</v>
      </c>
      <c r="J2356" s="239">
        <f t="shared" si="231"/>
        <v>8</v>
      </c>
    </row>
    <row r="2357" spans="1:10">
      <c r="A2357" s="78"/>
      <c r="B2357" s="199"/>
      <c r="C2357" s="233" t="s">
        <v>2040</v>
      </c>
      <c r="D2357" s="234" t="s">
        <v>2041</v>
      </c>
      <c r="E2357" s="276"/>
      <c r="F2357" s="276"/>
      <c r="G2357" s="273"/>
      <c r="H2357" s="273"/>
      <c r="I2357" s="239">
        <f t="shared" si="230"/>
        <v>0</v>
      </c>
      <c r="J2357" s="239">
        <f t="shared" si="231"/>
        <v>0</v>
      </c>
    </row>
    <row r="2358" spans="1:10" ht="25.5">
      <c r="A2358" s="78"/>
      <c r="B2358" s="199"/>
      <c r="C2358" s="233" t="s">
        <v>2176</v>
      </c>
      <c r="D2358" s="259" t="s">
        <v>2225</v>
      </c>
      <c r="E2358" s="276"/>
      <c r="F2358" s="276"/>
      <c r="G2358" s="273"/>
      <c r="H2358" s="273"/>
      <c r="I2358" s="239">
        <f t="shared" si="230"/>
        <v>0</v>
      </c>
      <c r="J2358" s="239">
        <f t="shared" si="231"/>
        <v>0</v>
      </c>
    </row>
    <row r="2359" spans="1:10">
      <c r="A2359" s="78"/>
      <c r="B2359" s="199"/>
      <c r="C2359" s="233" t="s">
        <v>1994</v>
      </c>
      <c r="D2359" s="259" t="s">
        <v>1995</v>
      </c>
      <c r="E2359" s="276"/>
      <c r="F2359" s="276"/>
      <c r="G2359" s="273"/>
      <c r="H2359" s="273"/>
      <c r="I2359" s="239">
        <f t="shared" si="230"/>
        <v>0</v>
      </c>
      <c r="J2359" s="239">
        <f t="shared" si="231"/>
        <v>0</v>
      </c>
    </row>
    <row r="2360" spans="1:10" ht="25.5">
      <c r="A2360" s="78"/>
      <c r="B2360" s="199"/>
      <c r="C2360" s="233" t="s">
        <v>1794</v>
      </c>
      <c r="D2360" s="234" t="s">
        <v>2155</v>
      </c>
      <c r="E2360" s="276"/>
      <c r="F2360" s="276"/>
      <c r="G2360" s="273">
        <v>1</v>
      </c>
      <c r="H2360" s="273">
        <v>1</v>
      </c>
      <c r="I2360" s="239">
        <f t="shared" si="230"/>
        <v>1</v>
      </c>
      <c r="J2360" s="239">
        <f t="shared" si="231"/>
        <v>1</v>
      </c>
    </row>
    <row r="2361" spans="1:10">
      <c r="A2361" s="78"/>
      <c r="B2361" s="199"/>
      <c r="C2361" s="233" t="s">
        <v>2086</v>
      </c>
      <c r="D2361" s="234" t="s">
        <v>2087</v>
      </c>
      <c r="E2361" s="276"/>
      <c r="F2361" s="276"/>
      <c r="G2361" s="273"/>
      <c r="H2361" s="273"/>
      <c r="I2361" s="239">
        <f t="shared" si="230"/>
        <v>0</v>
      </c>
      <c r="J2361" s="239">
        <f t="shared" si="231"/>
        <v>0</v>
      </c>
    </row>
    <row r="2362" spans="1:10">
      <c r="A2362" s="78"/>
      <c r="B2362" s="199"/>
      <c r="C2362" s="233" t="s">
        <v>3274</v>
      </c>
      <c r="D2362" s="234" t="s">
        <v>3275</v>
      </c>
      <c r="E2362" s="276"/>
      <c r="F2362" s="276"/>
      <c r="G2362" s="273"/>
      <c r="H2362" s="273"/>
      <c r="I2362" s="239">
        <f t="shared" si="230"/>
        <v>0</v>
      </c>
      <c r="J2362" s="239">
        <f t="shared" si="231"/>
        <v>0</v>
      </c>
    </row>
    <row r="2363" spans="1:10" ht="25.5">
      <c r="A2363" s="78"/>
      <c r="B2363" s="199"/>
      <c r="C2363" s="233" t="s">
        <v>2049</v>
      </c>
      <c r="D2363" s="234" t="s">
        <v>3195</v>
      </c>
      <c r="E2363" s="276"/>
      <c r="F2363" s="276"/>
      <c r="G2363" s="273"/>
      <c r="H2363" s="273"/>
      <c r="I2363" s="239">
        <f t="shared" si="230"/>
        <v>0</v>
      </c>
      <c r="J2363" s="239">
        <f t="shared" si="231"/>
        <v>0</v>
      </c>
    </row>
    <row r="2364" spans="1:10" ht="25.5">
      <c r="A2364" s="78"/>
      <c r="B2364" s="199"/>
      <c r="C2364" s="233" t="s">
        <v>1795</v>
      </c>
      <c r="D2364" s="234" t="s">
        <v>1796</v>
      </c>
      <c r="E2364" s="276"/>
      <c r="F2364" s="276"/>
      <c r="G2364" s="273"/>
      <c r="H2364" s="273"/>
      <c r="I2364" s="239">
        <f t="shared" si="230"/>
        <v>0</v>
      </c>
      <c r="J2364" s="239">
        <f t="shared" si="231"/>
        <v>0</v>
      </c>
    </row>
    <row r="2365" spans="1:10">
      <c r="A2365" s="78"/>
      <c r="B2365" s="199"/>
      <c r="C2365" s="233" t="s">
        <v>3520</v>
      </c>
      <c r="D2365" s="234" t="s">
        <v>4209</v>
      </c>
      <c r="E2365" s="276"/>
      <c r="F2365" s="276"/>
      <c r="G2365" s="273"/>
      <c r="H2365" s="273"/>
      <c r="I2365" s="239">
        <f t="shared" si="230"/>
        <v>0</v>
      </c>
      <c r="J2365" s="239">
        <f t="shared" si="231"/>
        <v>0</v>
      </c>
    </row>
    <row r="2366" spans="1:10">
      <c r="A2366" s="78"/>
      <c r="B2366" s="199"/>
      <c r="C2366" s="233" t="s">
        <v>2470</v>
      </c>
      <c r="D2366" s="234" t="s">
        <v>2471</v>
      </c>
      <c r="E2366" s="276"/>
      <c r="F2366" s="276"/>
      <c r="G2366" s="273"/>
      <c r="H2366" s="273"/>
      <c r="I2366" s="239">
        <f t="shared" si="230"/>
        <v>0</v>
      </c>
      <c r="J2366" s="239">
        <f t="shared" si="231"/>
        <v>0</v>
      </c>
    </row>
    <row r="2367" spans="1:10" ht="25.5">
      <c r="A2367" s="78"/>
      <c r="B2367" s="199"/>
      <c r="C2367" s="233" t="s">
        <v>2199</v>
      </c>
      <c r="D2367" s="234" t="s">
        <v>4210</v>
      </c>
      <c r="E2367" s="276"/>
      <c r="F2367" s="276"/>
      <c r="G2367" s="273">
        <v>9</v>
      </c>
      <c r="H2367" s="273">
        <v>9</v>
      </c>
      <c r="I2367" s="239">
        <f t="shared" si="230"/>
        <v>9</v>
      </c>
      <c r="J2367" s="239">
        <f t="shared" si="231"/>
        <v>9</v>
      </c>
    </row>
    <row r="2368" spans="1:10" ht="25.5">
      <c r="A2368" s="78"/>
      <c r="B2368" s="199"/>
      <c r="C2368" s="233" t="s">
        <v>2494</v>
      </c>
      <c r="D2368" s="234" t="s">
        <v>2495</v>
      </c>
      <c r="E2368" s="276"/>
      <c r="F2368" s="276"/>
      <c r="G2368" s="273"/>
      <c r="H2368" s="273"/>
      <c r="I2368" s="239">
        <f t="shared" si="230"/>
        <v>0</v>
      </c>
      <c r="J2368" s="239">
        <f t="shared" si="231"/>
        <v>0</v>
      </c>
    </row>
    <row r="2369" spans="1:10" ht="25.5">
      <c r="A2369" s="78"/>
      <c r="B2369" s="199"/>
      <c r="C2369" s="233" t="s">
        <v>2054</v>
      </c>
      <c r="D2369" s="234" t="s">
        <v>4211</v>
      </c>
      <c r="E2369" s="276"/>
      <c r="F2369" s="276"/>
      <c r="G2369" s="273"/>
      <c r="H2369" s="273"/>
      <c r="I2369" s="239">
        <f t="shared" si="230"/>
        <v>0</v>
      </c>
      <c r="J2369" s="239">
        <f t="shared" si="231"/>
        <v>0</v>
      </c>
    </row>
    <row r="2370" spans="1:10" ht="25.5">
      <c r="A2370" s="78"/>
      <c r="B2370" s="199"/>
      <c r="C2370" s="233" t="s">
        <v>2144</v>
      </c>
      <c r="D2370" s="234" t="s">
        <v>2145</v>
      </c>
      <c r="E2370" s="276"/>
      <c r="F2370" s="276"/>
      <c r="G2370" s="273"/>
      <c r="H2370" s="273"/>
      <c r="I2370" s="239">
        <f t="shared" si="230"/>
        <v>0</v>
      </c>
      <c r="J2370" s="239">
        <f t="shared" si="231"/>
        <v>0</v>
      </c>
    </row>
    <row r="2371" spans="1:10">
      <c r="A2371" s="78"/>
      <c r="B2371" s="199"/>
      <c r="C2371" s="233" t="s">
        <v>2090</v>
      </c>
      <c r="D2371" s="234" t="s">
        <v>2091</v>
      </c>
      <c r="E2371" s="276"/>
      <c r="F2371" s="276"/>
      <c r="G2371" s="273"/>
      <c r="H2371" s="273"/>
      <c r="I2371" s="239">
        <f t="shared" si="230"/>
        <v>0</v>
      </c>
      <c r="J2371" s="239">
        <f t="shared" si="231"/>
        <v>0</v>
      </c>
    </row>
    <row r="2372" spans="1:10">
      <c r="A2372" s="78"/>
      <c r="B2372" s="199"/>
      <c r="C2372" s="233" t="s">
        <v>3235</v>
      </c>
      <c r="D2372" s="234" t="s">
        <v>3236</v>
      </c>
      <c r="E2372" s="276"/>
      <c r="F2372" s="276"/>
      <c r="G2372" s="273"/>
      <c r="H2372" s="273"/>
      <c r="I2372" s="239">
        <f t="shared" si="230"/>
        <v>0</v>
      </c>
      <c r="J2372" s="239">
        <f t="shared" si="231"/>
        <v>0</v>
      </c>
    </row>
    <row r="2373" spans="1:10">
      <c r="A2373" s="78"/>
      <c r="B2373" s="199"/>
      <c r="C2373" s="233" t="s">
        <v>4114</v>
      </c>
      <c r="D2373" s="234" t="s">
        <v>4212</v>
      </c>
      <c r="E2373" s="276"/>
      <c r="F2373" s="276"/>
      <c r="G2373" s="273"/>
      <c r="H2373" s="273"/>
      <c r="I2373" s="239">
        <f t="shared" si="230"/>
        <v>0</v>
      </c>
      <c r="J2373" s="239">
        <f t="shared" si="231"/>
        <v>0</v>
      </c>
    </row>
    <row r="2374" spans="1:10" ht="25.5">
      <c r="A2374" s="78"/>
      <c r="B2374" s="199"/>
      <c r="C2374" s="233" t="s">
        <v>2462</v>
      </c>
      <c r="D2374" s="234" t="s">
        <v>4213</v>
      </c>
      <c r="E2374" s="276"/>
      <c r="F2374" s="276"/>
      <c r="G2374" s="273"/>
      <c r="H2374" s="273"/>
      <c r="I2374" s="239">
        <f t="shared" si="230"/>
        <v>0</v>
      </c>
      <c r="J2374" s="239">
        <f t="shared" si="231"/>
        <v>0</v>
      </c>
    </row>
    <row r="2375" spans="1:10">
      <c r="A2375" s="78"/>
      <c r="B2375" s="199"/>
      <c r="C2375" s="233" t="s">
        <v>2275</v>
      </c>
      <c r="D2375" s="234" t="s">
        <v>2276</v>
      </c>
      <c r="E2375" s="276"/>
      <c r="F2375" s="276"/>
      <c r="G2375" s="273"/>
      <c r="H2375" s="273"/>
      <c r="I2375" s="239">
        <f t="shared" si="230"/>
        <v>0</v>
      </c>
      <c r="J2375" s="239">
        <f t="shared" si="231"/>
        <v>0</v>
      </c>
    </row>
    <row r="2376" spans="1:10">
      <c r="A2376" s="78"/>
      <c r="B2376" s="199"/>
      <c r="C2376" s="233" t="s">
        <v>3276</v>
      </c>
      <c r="D2376" s="234" t="s">
        <v>4214</v>
      </c>
      <c r="E2376" s="276"/>
      <c r="F2376" s="276"/>
      <c r="G2376" s="273"/>
      <c r="H2376" s="273"/>
      <c r="I2376" s="239">
        <f t="shared" si="230"/>
        <v>0</v>
      </c>
      <c r="J2376" s="239">
        <f t="shared" si="231"/>
        <v>0</v>
      </c>
    </row>
    <row r="2377" spans="1:10">
      <c r="A2377" s="78"/>
      <c r="B2377" s="199"/>
      <c r="C2377" s="233" t="s">
        <v>2472</v>
      </c>
      <c r="D2377" s="234" t="s">
        <v>2473</v>
      </c>
      <c r="E2377" s="276"/>
      <c r="F2377" s="276"/>
      <c r="G2377" s="273"/>
      <c r="H2377" s="273"/>
      <c r="I2377" s="239">
        <f t="shared" si="230"/>
        <v>0</v>
      </c>
      <c r="J2377" s="239">
        <f t="shared" si="231"/>
        <v>0</v>
      </c>
    </row>
    <row r="2378" spans="1:10" ht="38.25">
      <c r="A2378" s="78"/>
      <c r="B2378" s="199"/>
      <c r="C2378" s="233" t="s">
        <v>2060</v>
      </c>
      <c r="D2378" s="234" t="s">
        <v>2217</v>
      </c>
      <c r="E2378" s="276"/>
      <c r="F2378" s="276"/>
      <c r="G2378" s="273"/>
      <c r="H2378" s="273"/>
      <c r="I2378" s="239">
        <f t="shared" si="230"/>
        <v>0</v>
      </c>
      <c r="J2378" s="239">
        <f t="shared" si="231"/>
        <v>0</v>
      </c>
    </row>
    <row r="2379" spans="1:10" ht="25.5">
      <c r="A2379" s="78"/>
      <c r="B2379" s="199"/>
      <c r="C2379" s="233" t="s">
        <v>1797</v>
      </c>
      <c r="D2379" s="234" t="s">
        <v>2219</v>
      </c>
      <c r="E2379" s="276"/>
      <c r="F2379" s="276"/>
      <c r="G2379" s="273"/>
      <c r="H2379" s="273"/>
      <c r="I2379" s="239">
        <f t="shared" si="230"/>
        <v>0</v>
      </c>
      <c r="J2379" s="239">
        <f t="shared" si="231"/>
        <v>0</v>
      </c>
    </row>
    <row r="2380" spans="1:10" ht="25.5">
      <c r="A2380" s="78"/>
      <c r="B2380" s="199"/>
      <c r="C2380" s="233" t="s">
        <v>2066</v>
      </c>
      <c r="D2380" s="234" t="s">
        <v>2067</v>
      </c>
      <c r="E2380" s="276"/>
      <c r="F2380" s="276"/>
      <c r="G2380" s="273"/>
      <c r="H2380" s="273"/>
      <c r="I2380" s="239">
        <f t="shared" si="230"/>
        <v>0</v>
      </c>
      <c r="J2380" s="239">
        <f t="shared" si="231"/>
        <v>0</v>
      </c>
    </row>
    <row r="2381" spans="1:10">
      <c r="A2381" s="78"/>
      <c r="B2381" s="199"/>
      <c r="C2381" s="233" t="s">
        <v>2068</v>
      </c>
      <c r="D2381" s="259" t="s">
        <v>4033</v>
      </c>
      <c r="E2381" s="276"/>
      <c r="F2381" s="276"/>
      <c r="G2381" s="273"/>
      <c r="H2381" s="273"/>
      <c r="I2381" s="239">
        <f t="shared" si="230"/>
        <v>0</v>
      </c>
      <c r="J2381" s="239">
        <f t="shared" si="231"/>
        <v>0</v>
      </c>
    </row>
    <row r="2382" spans="1:10" ht="25.5">
      <c r="A2382" s="78"/>
      <c r="B2382" s="199"/>
      <c r="C2382" s="233" t="s">
        <v>2033</v>
      </c>
      <c r="D2382" s="234" t="s">
        <v>2034</v>
      </c>
      <c r="E2382" s="276"/>
      <c r="F2382" s="276"/>
      <c r="G2382" s="273">
        <v>13</v>
      </c>
      <c r="H2382" s="273">
        <v>26</v>
      </c>
      <c r="I2382" s="239">
        <f t="shared" ref="I2382:I2414" si="232">E2382+G2382</f>
        <v>13</v>
      </c>
      <c r="J2382" s="239">
        <f t="shared" ref="J2382:J2414" si="233">F2382+H2382</f>
        <v>26</v>
      </c>
    </row>
    <row r="2383" spans="1:10" ht="25.5">
      <c r="A2383" s="78"/>
      <c r="B2383" s="199"/>
      <c r="C2383" s="233" t="s">
        <v>2035</v>
      </c>
      <c r="D2383" s="234" t="s">
        <v>2036</v>
      </c>
      <c r="E2383" s="276"/>
      <c r="F2383" s="276"/>
      <c r="G2383" s="273">
        <v>14</v>
      </c>
      <c r="H2383" s="273">
        <v>26</v>
      </c>
      <c r="I2383" s="239">
        <f t="shared" si="232"/>
        <v>14</v>
      </c>
      <c r="J2383" s="239">
        <f t="shared" si="233"/>
        <v>26</v>
      </c>
    </row>
    <row r="2384" spans="1:10" ht="38.25">
      <c r="A2384" s="78"/>
      <c r="B2384" s="199"/>
      <c r="C2384" s="233" t="s">
        <v>1799</v>
      </c>
      <c r="D2384" s="234" t="s">
        <v>1800</v>
      </c>
      <c r="E2384" s="276"/>
      <c r="F2384" s="276"/>
      <c r="G2384" s="273">
        <v>2</v>
      </c>
      <c r="H2384" s="273">
        <v>2</v>
      </c>
      <c r="I2384" s="239">
        <f t="shared" si="232"/>
        <v>2</v>
      </c>
      <c r="J2384" s="239">
        <f t="shared" si="233"/>
        <v>2</v>
      </c>
    </row>
    <row r="2385" spans="1:10" ht="25.5">
      <c r="A2385" s="78"/>
      <c r="B2385" s="199"/>
      <c r="C2385" s="233" t="s">
        <v>1801</v>
      </c>
      <c r="D2385" s="234" t="s">
        <v>4028</v>
      </c>
      <c r="E2385" s="276"/>
      <c r="F2385" s="276"/>
      <c r="G2385" s="273"/>
      <c r="H2385" s="273"/>
      <c r="I2385" s="239">
        <f t="shared" si="232"/>
        <v>0</v>
      </c>
      <c r="J2385" s="239">
        <f t="shared" si="233"/>
        <v>0</v>
      </c>
    </row>
    <row r="2386" spans="1:10" ht="25.5">
      <c r="A2386" s="78"/>
      <c r="B2386" s="199"/>
      <c r="C2386" s="233" t="s">
        <v>2073</v>
      </c>
      <c r="D2386" s="234" t="s">
        <v>2428</v>
      </c>
      <c r="E2386" s="276"/>
      <c r="F2386" s="276"/>
      <c r="G2386" s="273"/>
      <c r="H2386" s="273"/>
      <c r="I2386" s="239">
        <f t="shared" si="232"/>
        <v>0</v>
      </c>
      <c r="J2386" s="239">
        <f t="shared" si="233"/>
        <v>0</v>
      </c>
    </row>
    <row r="2387" spans="1:10" ht="25.5">
      <c r="A2387" s="78"/>
      <c r="B2387" s="199"/>
      <c r="C2387" s="233" t="s">
        <v>4215</v>
      </c>
      <c r="D2387" s="234" t="s">
        <v>4216</v>
      </c>
      <c r="E2387" s="276"/>
      <c r="F2387" s="276"/>
      <c r="G2387" s="273"/>
      <c r="H2387" s="273"/>
      <c r="I2387" s="239">
        <f t="shared" si="232"/>
        <v>0</v>
      </c>
      <c r="J2387" s="239">
        <f t="shared" si="233"/>
        <v>0</v>
      </c>
    </row>
    <row r="2388" spans="1:10" ht="25.5">
      <c r="A2388" s="78"/>
      <c r="B2388" s="199"/>
      <c r="C2388" s="292" t="s">
        <v>1802</v>
      </c>
      <c r="D2388" s="293" t="s">
        <v>4125</v>
      </c>
      <c r="E2388" s="276"/>
      <c r="F2388" s="276"/>
      <c r="G2388" s="273"/>
      <c r="H2388" s="273"/>
      <c r="I2388" s="239">
        <f t="shared" si="232"/>
        <v>0</v>
      </c>
      <c r="J2388" s="239">
        <f t="shared" si="233"/>
        <v>0</v>
      </c>
    </row>
    <row r="2389" spans="1:10">
      <c r="A2389" s="78"/>
      <c r="B2389" s="199"/>
      <c r="C2389" s="233" t="s">
        <v>2075</v>
      </c>
      <c r="D2389" s="293" t="s">
        <v>4217</v>
      </c>
      <c r="E2389" s="276"/>
      <c r="F2389" s="276"/>
      <c r="G2389" s="273"/>
      <c r="H2389" s="273"/>
      <c r="I2389" s="239">
        <f t="shared" si="232"/>
        <v>0</v>
      </c>
      <c r="J2389" s="239">
        <f t="shared" si="233"/>
        <v>0</v>
      </c>
    </row>
    <row r="2390" spans="1:10">
      <c r="A2390" s="78"/>
      <c r="B2390" s="199"/>
      <c r="C2390" s="233" t="s">
        <v>2143</v>
      </c>
      <c r="D2390" s="293" t="s">
        <v>4218</v>
      </c>
      <c r="E2390" s="276"/>
      <c r="F2390" s="276"/>
      <c r="G2390" s="273"/>
      <c r="H2390" s="273"/>
      <c r="I2390" s="239">
        <f t="shared" si="232"/>
        <v>0</v>
      </c>
      <c r="J2390" s="239">
        <f t="shared" si="233"/>
        <v>0</v>
      </c>
    </row>
    <row r="2391" spans="1:10" ht="25.5">
      <c r="A2391" s="78"/>
      <c r="B2391" s="199"/>
      <c r="C2391" s="233" t="s">
        <v>1803</v>
      </c>
      <c r="D2391" s="293" t="s">
        <v>4219</v>
      </c>
      <c r="E2391" s="276"/>
      <c r="F2391" s="276"/>
      <c r="G2391" s="273">
        <v>13</v>
      </c>
      <c r="H2391" s="273">
        <v>26</v>
      </c>
      <c r="I2391" s="239">
        <f t="shared" si="232"/>
        <v>13</v>
      </c>
      <c r="J2391" s="239">
        <f t="shared" si="233"/>
        <v>26</v>
      </c>
    </row>
    <row r="2392" spans="1:10" ht="25.5">
      <c r="A2392" s="78"/>
      <c r="B2392" s="199"/>
      <c r="C2392" s="233" t="s">
        <v>2232</v>
      </c>
      <c r="D2392" s="234" t="s">
        <v>4220</v>
      </c>
      <c r="E2392" s="276"/>
      <c r="F2392" s="276"/>
      <c r="G2392" s="273"/>
      <c r="H2392" s="273"/>
      <c r="I2392" s="239">
        <f t="shared" si="232"/>
        <v>0</v>
      </c>
      <c r="J2392" s="239">
        <f t="shared" si="233"/>
        <v>0</v>
      </c>
    </row>
    <row r="2393" spans="1:10" ht="38.25">
      <c r="A2393" s="78"/>
      <c r="B2393" s="199"/>
      <c r="C2393" s="233" t="s">
        <v>1804</v>
      </c>
      <c r="D2393" s="234" t="s">
        <v>4221</v>
      </c>
      <c r="E2393" s="276"/>
      <c r="F2393" s="276"/>
      <c r="G2393" s="273"/>
      <c r="H2393" s="273"/>
      <c r="I2393" s="239">
        <f t="shared" si="232"/>
        <v>0</v>
      </c>
      <c r="J2393" s="239">
        <f t="shared" si="233"/>
        <v>0</v>
      </c>
    </row>
    <row r="2394" spans="1:10">
      <c r="A2394" s="78"/>
      <c r="B2394" s="199"/>
      <c r="C2394" s="233" t="s">
        <v>3212</v>
      </c>
      <c r="D2394" s="234" t="s">
        <v>3213</v>
      </c>
      <c r="E2394" s="276"/>
      <c r="F2394" s="276"/>
      <c r="G2394" s="273"/>
      <c r="H2394" s="273"/>
      <c r="I2394" s="239">
        <f t="shared" si="232"/>
        <v>0</v>
      </c>
      <c r="J2394" s="239">
        <f t="shared" si="233"/>
        <v>0</v>
      </c>
    </row>
    <row r="2395" spans="1:10" ht="25.5">
      <c r="A2395" s="78"/>
      <c r="B2395" s="199"/>
      <c r="C2395" s="233" t="s">
        <v>2268</v>
      </c>
      <c r="D2395" s="234" t="s">
        <v>2491</v>
      </c>
      <c r="E2395" s="276"/>
      <c r="F2395" s="276"/>
      <c r="G2395" s="273"/>
      <c r="H2395" s="273"/>
      <c r="I2395" s="239">
        <f t="shared" si="232"/>
        <v>0</v>
      </c>
      <c r="J2395" s="239">
        <f t="shared" si="233"/>
        <v>0</v>
      </c>
    </row>
    <row r="2396" spans="1:10">
      <c r="A2396" s="78"/>
      <c r="B2396" s="199"/>
      <c r="C2396" s="233" t="s">
        <v>2456</v>
      </c>
      <c r="D2396" s="234" t="s">
        <v>2457</v>
      </c>
      <c r="E2396" s="276"/>
      <c r="F2396" s="276"/>
      <c r="G2396" s="273"/>
      <c r="H2396" s="273"/>
      <c r="I2396" s="239">
        <f t="shared" si="232"/>
        <v>0</v>
      </c>
      <c r="J2396" s="239">
        <f t="shared" si="233"/>
        <v>0</v>
      </c>
    </row>
    <row r="2397" spans="1:10">
      <c r="A2397" s="78"/>
      <c r="B2397" s="199"/>
      <c r="C2397" s="233" t="s">
        <v>2052</v>
      </c>
      <c r="D2397" s="234" t="s">
        <v>2053</v>
      </c>
      <c r="E2397" s="276"/>
      <c r="F2397" s="276"/>
      <c r="G2397" s="273"/>
      <c r="H2397" s="273"/>
      <c r="I2397" s="239">
        <f t="shared" si="232"/>
        <v>0</v>
      </c>
      <c r="J2397" s="239">
        <f t="shared" si="233"/>
        <v>0</v>
      </c>
    </row>
    <row r="2398" spans="1:10" ht="25.5">
      <c r="A2398" s="78"/>
      <c r="B2398" s="199"/>
      <c r="C2398" s="233" t="s">
        <v>4222</v>
      </c>
      <c r="D2398" s="234" t="s">
        <v>4223</v>
      </c>
      <c r="E2398" s="276"/>
      <c r="F2398" s="276"/>
      <c r="G2398" s="273"/>
      <c r="H2398" s="273"/>
      <c r="I2398" s="239">
        <f t="shared" si="232"/>
        <v>0</v>
      </c>
      <c r="J2398" s="239">
        <f t="shared" si="233"/>
        <v>0</v>
      </c>
    </row>
    <row r="2399" spans="1:10">
      <c r="A2399" s="78"/>
      <c r="B2399" s="199"/>
      <c r="C2399" s="233" t="s">
        <v>4224</v>
      </c>
      <c r="D2399" s="234" t="s">
        <v>4225</v>
      </c>
      <c r="E2399" s="276"/>
      <c r="F2399" s="276"/>
      <c r="G2399" s="273"/>
      <c r="H2399" s="273"/>
      <c r="I2399" s="239">
        <f t="shared" si="232"/>
        <v>0</v>
      </c>
      <c r="J2399" s="239">
        <f t="shared" si="233"/>
        <v>0</v>
      </c>
    </row>
    <row r="2400" spans="1:10">
      <c r="A2400" s="78"/>
      <c r="B2400" s="199"/>
      <c r="C2400" s="233" t="s">
        <v>2128</v>
      </c>
      <c r="D2400" s="234" t="s">
        <v>4226</v>
      </c>
      <c r="E2400" s="276"/>
      <c r="F2400" s="276"/>
      <c r="G2400" s="273"/>
      <c r="H2400" s="273"/>
      <c r="I2400" s="239">
        <f t="shared" si="232"/>
        <v>0</v>
      </c>
      <c r="J2400" s="239">
        <f t="shared" si="233"/>
        <v>0</v>
      </c>
    </row>
    <row r="2401" spans="1:10" ht="25.5">
      <c r="A2401" s="78"/>
      <c r="B2401" s="199"/>
      <c r="C2401" s="233" t="s">
        <v>2116</v>
      </c>
      <c r="D2401" s="234" t="s">
        <v>2150</v>
      </c>
      <c r="E2401" s="276"/>
      <c r="F2401" s="276"/>
      <c r="G2401" s="273"/>
      <c r="H2401" s="273"/>
      <c r="I2401" s="239">
        <f t="shared" si="232"/>
        <v>0</v>
      </c>
      <c r="J2401" s="239">
        <f t="shared" si="233"/>
        <v>0</v>
      </c>
    </row>
    <row r="2402" spans="1:10">
      <c r="A2402" s="78"/>
      <c r="B2402" s="199"/>
      <c r="C2402" s="233" t="s">
        <v>2869</v>
      </c>
      <c r="D2402" s="234" t="s">
        <v>2870</v>
      </c>
      <c r="E2402" s="276"/>
      <c r="F2402" s="276"/>
      <c r="G2402" s="273"/>
      <c r="H2402" s="273"/>
      <c r="I2402" s="239">
        <f t="shared" si="232"/>
        <v>0</v>
      </c>
      <c r="J2402" s="239">
        <f t="shared" si="233"/>
        <v>0</v>
      </c>
    </row>
    <row r="2403" spans="1:10">
      <c r="A2403" s="78"/>
      <c r="B2403" s="199"/>
      <c r="C2403" s="233" t="s">
        <v>3196</v>
      </c>
      <c r="D2403" s="234" t="s">
        <v>4207</v>
      </c>
      <c r="E2403" s="276"/>
      <c r="F2403" s="276"/>
      <c r="G2403" s="273"/>
      <c r="H2403" s="273"/>
      <c r="I2403" s="239">
        <f t="shared" si="232"/>
        <v>0</v>
      </c>
      <c r="J2403" s="239">
        <f t="shared" si="233"/>
        <v>0</v>
      </c>
    </row>
    <row r="2404" spans="1:10">
      <c r="A2404" s="78"/>
      <c r="B2404" s="199"/>
      <c r="C2404" s="233" t="s">
        <v>4227</v>
      </c>
      <c r="D2404" s="234" t="s">
        <v>4228</v>
      </c>
      <c r="E2404" s="276"/>
      <c r="F2404" s="276"/>
      <c r="G2404" s="273"/>
      <c r="H2404" s="273"/>
      <c r="I2404" s="239">
        <f t="shared" si="232"/>
        <v>0</v>
      </c>
      <c r="J2404" s="239">
        <f t="shared" si="233"/>
        <v>0</v>
      </c>
    </row>
    <row r="2405" spans="1:10">
      <c r="A2405" s="78"/>
      <c r="B2405" s="199"/>
      <c r="C2405" s="233" t="s">
        <v>1966</v>
      </c>
      <c r="D2405" s="234" t="s">
        <v>1967</v>
      </c>
      <c r="E2405" s="276"/>
      <c r="F2405" s="276"/>
      <c r="G2405" s="273"/>
      <c r="H2405" s="273"/>
      <c r="I2405" s="239">
        <f t="shared" si="232"/>
        <v>0</v>
      </c>
      <c r="J2405" s="239">
        <f t="shared" si="233"/>
        <v>0</v>
      </c>
    </row>
    <row r="2406" spans="1:10" ht="25.5">
      <c r="C2406" s="233" t="s">
        <v>2152</v>
      </c>
      <c r="D2406" s="234" t="s">
        <v>4040</v>
      </c>
      <c r="E2406" s="276"/>
      <c r="F2406" s="276"/>
      <c r="G2406" s="273"/>
      <c r="H2406" s="273"/>
      <c r="I2406" s="239">
        <f t="shared" si="232"/>
        <v>0</v>
      </c>
      <c r="J2406" s="239">
        <f t="shared" si="233"/>
        <v>0</v>
      </c>
    </row>
    <row r="2407" spans="1:10" ht="25.5">
      <c r="C2407" s="233" t="s">
        <v>2148</v>
      </c>
      <c r="D2407" s="234" t="s">
        <v>2149</v>
      </c>
      <c r="E2407" s="276"/>
      <c r="F2407" s="276"/>
      <c r="G2407" s="273"/>
      <c r="H2407" s="273"/>
      <c r="I2407" s="239">
        <f t="shared" si="232"/>
        <v>0</v>
      </c>
      <c r="J2407" s="239">
        <f t="shared" si="233"/>
        <v>0</v>
      </c>
    </row>
    <row r="2408" spans="1:10" ht="25.5">
      <c r="C2408" s="233" t="s">
        <v>2234</v>
      </c>
      <c r="D2408" s="234" t="s">
        <v>4229</v>
      </c>
      <c r="E2408" s="276"/>
      <c r="F2408" s="276"/>
      <c r="G2408" s="273"/>
      <c r="H2408" s="273"/>
      <c r="I2408" s="239">
        <f t="shared" si="232"/>
        <v>0</v>
      </c>
      <c r="J2408" s="239">
        <f t="shared" si="233"/>
        <v>0</v>
      </c>
    </row>
    <row r="2409" spans="1:10" ht="25.5">
      <c r="C2409" s="233" t="s">
        <v>2492</v>
      </c>
      <c r="D2409" s="234" t="s">
        <v>4230</v>
      </c>
      <c r="E2409" s="276"/>
      <c r="F2409" s="276"/>
      <c r="G2409" s="273"/>
      <c r="H2409" s="273"/>
      <c r="I2409" s="239">
        <f t="shared" si="232"/>
        <v>0</v>
      </c>
      <c r="J2409" s="239">
        <f t="shared" si="233"/>
        <v>0</v>
      </c>
    </row>
    <row r="2410" spans="1:10" ht="25.5">
      <c r="C2410" s="233" t="s">
        <v>2062</v>
      </c>
      <c r="D2410" s="234" t="s">
        <v>4231</v>
      </c>
      <c r="E2410" s="276"/>
      <c r="F2410" s="276"/>
      <c r="G2410" s="273"/>
      <c r="H2410" s="273"/>
      <c r="I2410" s="239">
        <f t="shared" si="232"/>
        <v>0</v>
      </c>
      <c r="J2410" s="239">
        <f t="shared" si="233"/>
        <v>0</v>
      </c>
    </row>
    <row r="2411" spans="1:10" ht="38.25">
      <c r="C2411" s="233" t="s">
        <v>2031</v>
      </c>
      <c r="D2411" s="234" t="s">
        <v>4232</v>
      </c>
      <c r="E2411" s="276"/>
      <c r="F2411" s="276"/>
      <c r="G2411" s="273">
        <v>2</v>
      </c>
      <c r="H2411" s="273">
        <v>8</v>
      </c>
      <c r="I2411" s="239">
        <f t="shared" si="232"/>
        <v>2</v>
      </c>
      <c r="J2411" s="239">
        <f t="shared" si="233"/>
        <v>8</v>
      </c>
    </row>
    <row r="2412" spans="1:10" ht="38.25">
      <c r="C2412" s="253" t="s">
        <v>1806</v>
      </c>
      <c r="D2412" s="254" t="s">
        <v>4233</v>
      </c>
      <c r="E2412" s="276"/>
      <c r="F2412" s="276"/>
      <c r="G2412" s="273"/>
      <c r="H2412" s="273"/>
      <c r="I2412" s="239">
        <f t="shared" si="232"/>
        <v>0</v>
      </c>
      <c r="J2412" s="239">
        <f t="shared" si="233"/>
        <v>0</v>
      </c>
    </row>
    <row r="2413" spans="1:10">
      <c r="C2413" s="253" t="s">
        <v>2132</v>
      </c>
      <c r="D2413" s="254" t="s">
        <v>2133</v>
      </c>
      <c r="E2413" s="276"/>
      <c r="F2413" s="276"/>
      <c r="G2413" s="273"/>
      <c r="H2413" s="273"/>
      <c r="I2413" s="239">
        <f t="shared" si="232"/>
        <v>0</v>
      </c>
      <c r="J2413" s="239">
        <f t="shared" si="233"/>
        <v>0</v>
      </c>
    </row>
    <row r="2414" spans="1:10" ht="25.5">
      <c r="C2414" s="253" t="s">
        <v>4234</v>
      </c>
      <c r="D2414" s="254" t="s">
        <v>4235</v>
      </c>
      <c r="E2414" s="276"/>
      <c r="F2414" s="276"/>
      <c r="G2414" s="273"/>
      <c r="H2414" s="273"/>
      <c r="I2414" s="239">
        <f t="shared" si="232"/>
        <v>0</v>
      </c>
      <c r="J2414" s="239">
        <f t="shared" si="233"/>
        <v>0</v>
      </c>
    </row>
    <row r="2417" spans="1:10" ht="15" thickBot="1">
      <c r="A2417" s="79" t="s">
        <v>5559</v>
      </c>
      <c r="B2417" s="229" t="s">
        <v>1710</v>
      </c>
      <c r="C2417" s="230"/>
      <c r="D2417" s="229"/>
      <c r="E2417" s="229"/>
      <c r="F2417" s="229"/>
      <c r="G2417" s="229"/>
      <c r="H2417" s="229"/>
      <c r="I2417" s="229"/>
      <c r="J2417" s="229"/>
    </row>
    <row r="2418" spans="1:10" ht="21.75" customHeight="1" thickBot="1">
      <c r="A2418" s="78"/>
      <c r="B2418" s="194" t="s">
        <v>200</v>
      </c>
      <c r="C2418" s="196"/>
      <c r="D2418" s="78"/>
      <c r="E2418" s="1228">
        <f t="shared" ref="E2418:J2418" si="234">SUM(E2419:E2420)</f>
        <v>5417</v>
      </c>
      <c r="F2418" s="1228">
        <f t="shared" si="234"/>
        <v>5417</v>
      </c>
      <c r="G2418" s="1228">
        <f t="shared" si="234"/>
        <v>0</v>
      </c>
      <c r="H2418" s="1228">
        <f t="shared" si="234"/>
        <v>0</v>
      </c>
      <c r="I2418" s="1228">
        <f t="shared" si="234"/>
        <v>5417</v>
      </c>
      <c r="J2418" s="1229">
        <f t="shared" si="234"/>
        <v>5417</v>
      </c>
    </row>
    <row r="2419" spans="1:10">
      <c r="C2419" s="233" t="s">
        <v>1790</v>
      </c>
      <c r="D2419" s="234" t="s">
        <v>1791</v>
      </c>
      <c r="E2419" s="350">
        <v>3237</v>
      </c>
      <c r="F2419" s="350">
        <v>3237</v>
      </c>
      <c r="G2419" s="300"/>
      <c r="H2419" s="300"/>
      <c r="I2419" s="235">
        <f>E2419+G2419</f>
        <v>3237</v>
      </c>
      <c r="J2419" s="235">
        <f>F2419+H2419</f>
        <v>3237</v>
      </c>
    </row>
    <row r="2420" spans="1:10">
      <c r="C2420" s="233" t="s">
        <v>1792</v>
      </c>
      <c r="D2420" s="234" t="s">
        <v>1793</v>
      </c>
      <c r="E2420" s="351">
        <v>2180</v>
      </c>
      <c r="F2420" s="351">
        <v>2180</v>
      </c>
      <c r="G2420" s="238"/>
      <c r="H2420" s="238"/>
      <c r="I2420" s="239">
        <f>E2420+G2420</f>
        <v>2180</v>
      </c>
      <c r="J2420" s="239">
        <f>F2420+H2420</f>
        <v>2180</v>
      </c>
    </row>
    <row r="2421" spans="1:10">
      <c r="C2421" s="188"/>
      <c r="D2421" s="81"/>
      <c r="E2421" s="352"/>
      <c r="F2421" s="352"/>
      <c r="G2421" s="352"/>
      <c r="H2421" s="352"/>
      <c r="I2421" s="352">
        <f t="shared" ref="I2421:J2423" si="235">SUM(E2421,G2421)</f>
        <v>0</v>
      </c>
      <c r="J2421" s="352">
        <f t="shared" si="235"/>
        <v>0</v>
      </c>
    </row>
    <row r="2422" spans="1:10">
      <c r="C2422" s="188"/>
      <c r="D2422" s="81"/>
      <c r="E2422" s="352"/>
      <c r="F2422" s="352"/>
      <c r="G2422" s="352"/>
      <c r="H2422" s="352"/>
      <c r="I2422" s="352">
        <f t="shared" si="235"/>
        <v>0</v>
      </c>
      <c r="J2422" s="352">
        <f t="shared" si="235"/>
        <v>0</v>
      </c>
    </row>
    <row r="2423" spans="1:10">
      <c r="C2423" s="188"/>
      <c r="D2423" s="81"/>
      <c r="E2423" s="352"/>
      <c r="F2423" s="352"/>
      <c r="G2423" s="352"/>
      <c r="H2423" s="352"/>
      <c r="I2423" s="352">
        <f t="shared" si="235"/>
        <v>0</v>
      </c>
      <c r="J2423" s="352">
        <f t="shared" si="235"/>
        <v>0</v>
      </c>
    </row>
    <row r="2425" spans="1:10" ht="15" thickBot="1">
      <c r="A2425" s="78"/>
      <c r="B2425" s="229" t="s">
        <v>1709</v>
      </c>
      <c r="C2425" s="230"/>
      <c r="D2425" s="229"/>
      <c r="E2425" s="229"/>
      <c r="F2425" s="229"/>
      <c r="G2425" s="229"/>
      <c r="H2425" s="229"/>
      <c r="I2425" s="229"/>
      <c r="J2425" s="229"/>
    </row>
    <row r="2426" spans="1:10" ht="26.25" customHeight="1" thickBot="1">
      <c r="A2426" s="78"/>
      <c r="B2426" s="194" t="s">
        <v>199</v>
      </c>
      <c r="C2426" s="195"/>
      <c r="D2426" s="78"/>
      <c r="E2426" s="1199">
        <f t="shared" ref="E2426:J2426" si="236">SUM(E2428,E2505)</f>
        <v>1881</v>
      </c>
      <c r="F2426" s="1199">
        <f t="shared" si="236"/>
        <v>1881</v>
      </c>
      <c r="G2426" s="1199">
        <f t="shared" si="236"/>
        <v>13214</v>
      </c>
      <c r="H2426" s="1199">
        <f t="shared" si="236"/>
        <v>13212</v>
      </c>
      <c r="I2426" s="1199">
        <f t="shared" si="236"/>
        <v>15095</v>
      </c>
      <c r="J2426" s="1200">
        <f t="shared" si="236"/>
        <v>15094</v>
      </c>
    </row>
    <row r="2427" spans="1:10" ht="20.25" customHeight="1" thickBot="1">
      <c r="A2427" s="78"/>
      <c r="B2427" s="194"/>
      <c r="C2427" s="195"/>
      <c r="D2427" s="78"/>
      <c r="E2427" s="334"/>
      <c r="F2427" s="334"/>
      <c r="G2427" s="334"/>
      <c r="H2427" s="334"/>
      <c r="I2427" s="334"/>
      <c r="J2427" s="334"/>
    </row>
    <row r="2428" spans="1:10" ht="23.25" customHeight="1" thickBot="1">
      <c r="A2428" s="78"/>
      <c r="B2428" s="194" t="s">
        <v>197</v>
      </c>
      <c r="C2428" s="195"/>
      <c r="D2428" s="78"/>
      <c r="E2428" s="1227">
        <f t="shared" ref="E2428:J2428" si="237">SUM(E2429:E2503)</f>
        <v>0</v>
      </c>
      <c r="F2428" s="1227">
        <f t="shared" si="237"/>
        <v>0</v>
      </c>
      <c r="G2428" s="1227">
        <f t="shared" si="237"/>
        <v>152</v>
      </c>
      <c r="H2428" s="1227">
        <f t="shared" si="237"/>
        <v>151</v>
      </c>
      <c r="I2428" s="1227">
        <f t="shared" si="237"/>
        <v>152</v>
      </c>
      <c r="J2428" s="1227">
        <f t="shared" si="237"/>
        <v>152</v>
      </c>
    </row>
    <row r="2429" spans="1:10">
      <c r="A2429" s="78"/>
      <c r="B2429" s="194"/>
      <c r="C2429" s="353" t="s">
        <v>4236</v>
      </c>
      <c r="D2429" s="340" t="s">
        <v>4237</v>
      </c>
      <c r="E2429" s="1226"/>
      <c r="F2429" s="1226"/>
      <c r="G2429" s="1226"/>
      <c r="H2429" s="1226"/>
      <c r="I2429" s="1226">
        <v>0</v>
      </c>
      <c r="J2429" s="1226">
        <v>0</v>
      </c>
    </row>
    <row r="2430" spans="1:10" ht="25.5">
      <c r="A2430" s="78"/>
      <c r="B2430" s="194"/>
      <c r="C2430" s="353" t="s">
        <v>1846</v>
      </c>
      <c r="D2430" s="340" t="s">
        <v>4238</v>
      </c>
      <c r="E2430" s="354"/>
      <c r="F2430" s="354"/>
      <c r="G2430" s="354">
        <v>32</v>
      </c>
      <c r="H2430" s="354">
        <v>32</v>
      </c>
      <c r="I2430" s="354">
        <v>32</v>
      </c>
      <c r="J2430" s="354">
        <v>32</v>
      </c>
    </row>
    <row r="2431" spans="1:10" ht="25.5">
      <c r="A2431" s="78"/>
      <c r="B2431" s="194"/>
      <c r="C2431" s="353" t="s">
        <v>2928</v>
      </c>
      <c r="D2431" s="340" t="s">
        <v>4239</v>
      </c>
      <c r="E2431" s="354"/>
      <c r="F2431" s="354"/>
      <c r="G2431" s="354">
        <v>6</v>
      </c>
      <c r="H2431" s="354">
        <v>6</v>
      </c>
      <c r="I2431" s="354">
        <v>6</v>
      </c>
      <c r="J2431" s="354">
        <v>6</v>
      </c>
    </row>
    <row r="2432" spans="1:10">
      <c r="A2432" s="78"/>
      <c r="B2432" s="194"/>
      <c r="C2432" s="353" t="s">
        <v>2930</v>
      </c>
      <c r="D2432" s="340" t="s">
        <v>2931</v>
      </c>
      <c r="E2432" s="354"/>
      <c r="F2432" s="354"/>
      <c r="G2432" s="354">
        <v>5</v>
      </c>
      <c r="H2432" s="354">
        <v>5</v>
      </c>
      <c r="I2432" s="354">
        <v>5</v>
      </c>
      <c r="J2432" s="354">
        <v>5</v>
      </c>
    </row>
    <row r="2433" spans="1:10">
      <c r="A2433" s="78"/>
      <c r="B2433" s="194"/>
      <c r="C2433" s="353" t="s">
        <v>4240</v>
      </c>
      <c r="D2433" s="340" t="s">
        <v>4241</v>
      </c>
      <c r="E2433" s="354"/>
      <c r="F2433" s="354"/>
      <c r="G2433" s="354"/>
      <c r="H2433" s="354"/>
      <c r="I2433" s="354">
        <v>0</v>
      </c>
      <c r="J2433" s="354">
        <v>0</v>
      </c>
    </row>
    <row r="2434" spans="1:10">
      <c r="A2434" s="78"/>
      <c r="B2434" s="194"/>
      <c r="C2434" s="353" t="s">
        <v>4242</v>
      </c>
      <c r="D2434" s="340" t="s">
        <v>4243</v>
      </c>
      <c r="E2434" s="354"/>
      <c r="F2434" s="354"/>
      <c r="G2434" s="354">
        <v>3</v>
      </c>
      <c r="H2434" s="354">
        <v>3</v>
      </c>
      <c r="I2434" s="354">
        <v>3</v>
      </c>
      <c r="J2434" s="354">
        <v>3</v>
      </c>
    </row>
    <row r="2435" spans="1:10">
      <c r="A2435" s="78"/>
      <c r="B2435" s="194"/>
      <c r="C2435" s="353" t="s">
        <v>4244</v>
      </c>
      <c r="D2435" s="340" t="s">
        <v>4245</v>
      </c>
      <c r="E2435" s="354"/>
      <c r="F2435" s="354"/>
      <c r="G2435" s="354">
        <v>9</v>
      </c>
      <c r="H2435" s="354">
        <v>9</v>
      </c>
      <c r="I2435" s="354">
        <v>9</v>
      </c>
      <c r="J2435" s="354">
        <v>9</v>
      </c>
    </row>
    <row r="2436" spans="1:10" ht="25.5">
      <c r="A2436" s="78"/>
      <c r="B2436" s="194"/>
      <c r="C2436" s="353" t="s">
        <v>4246</v>
      </c>
      <c r="D2436" s="340" t="s">
        <v>4247</v>
      </c>
      <c r="E2436" s="354"/>
      <c r="F2436" s="354"/>
      <c r="G2436" s="354">
        <v>13</v>
      </c>
      <c r="H2436" s="354">
        <v>13</v>
      </c>
      <c r="I2436" s="354">
        <v>13</v>
      </c>
      <c r="J2436" s="354">
        <v>13</v>
      </c>
    </row>
    <row r="2437" spans="1:10" ht="25.5">
      <c r="A2437" s="78"/>
      <c r="B2437" s="194"/>
      <c r="C2437" s="353" t="s">
        <v>3044</v>
      </c>
      <c r="D2437" s="340" t="s">
        <v>4248</v>
      </c>
      <c r="E2437" s="354"/>
      <c r="F2437" s="354"/>
      <c r="G2437" s="354">
        <v>6</v>
      </c>
      <c r="H2437" s="354">
        <v>6</v>
      </c>
      <c r="I2437" s="354">
        <v>6</v>
      </c>
      <c r="J2437" s="354">
        <v>6</v>
      </c>
    </row>
    <row r="2438" spans="1:10" ht="38.25">
      <c r="A2438" s="78"/>
      <c r="B2438" s="194"/>
      <c r="C2438" s="353" t="s">
        <v>4249</v>
      </c>
      <c r="D2438" s="340" t="s">
        <v>4250</v>
      </c>
      <c r="E2438" s="354"/>
      <c r="F2438" s="354"/>
      <c r="G2438" s="354">
        <v>1</v>
      </c>
      <c r="H2438" s="354">
        <v>1</v>
      </c>
      <c r="I2438" s="354">
        <v>1</v>
      </c>
      <c r="J2438" s="354">
        <v>1</v>
      </c>
    </row>
    <row r="2439" spans="1:10" ht="25.5">
      <c r="A2439" s="78"/>
      <c r="B2439" s="194"/>
      <c r="C2439" s="353" t="s">
        <v>1900</v>
      </c>
      <c r="D2439" s="340" t="s">
        <v>4251</v>
      </c>
      <c r="E2439" s="354"/>
      <c r="F2439" s="354"/>
      <c r="G2439" s="354">
        <v>1</v>
      </c>
      <c r="H2439" s="354">
        <v>1</v>
      </c>
      <c r="I2439" s="354">
        <v>1</v>
      </c>
      <c r="J2439" s="354">
        <v>1</v>
      </c>
    </row>
    <row r="2440" spans="1:10">
      <c r="A2440" s="78"/>
      <c r="B2440" s="194"/>
      <c r="C2440" s="353" t="s">
        <v>4252</v>
      </c>
      <c r="D2440" s="340" t="s">
        <v>4253</v>
      </c>
      <c r="E2440" s="354"/>
      <c r="F2440" s="354"/>
      <c r="G2440" s="354">
        <v>3</v>
      </c>
      <c r="H2440" s="354">
        <v>3</v>
      </c>
      <c r="I2440" s="354">
        <v>3</v>
      </c>
      <c r="J2440" s="354">
        <v>3</v>
      </c>
    </row>
    <row r="2441" spans="1:10" ht="25.5">
      <c r="A2441" s="78"/>
      <c r="B2441" s="194"/>
      <c r="C2441" s="353" t="s">
        <v>4254</v>
      </c>
      <c r="D2441" s="340" t="s">
        <v>4255</v>
      </c>
      <c r="E2441" s="354"/>
      <c r="F2441" s="354"/>
      <c r="G2441" s="354">
        <v>20</v>
      </c>
      <c r="H2441" s="354">
        <v>20</v>
      </c>
      <c r="I2441" s="354">
        <v>20</v>
      </c>
      <c r="J2441" s="354">
        <v>20</v>
      </c>
    </row>
    <row r="2442" spans="1:10" ht="25.5">
      <c r="A2442" s="78"/>
      <c r="B2442" s="194"/>
      <c r="C2442" s="353" t="s">
        <v>4256</v>
      </c>
      <c r="D2442" s="340" t="s">
        <v>4257</v>
      </c>
      <c r="E2442" s="354"/>
      <c r="F2442" s="354"/>
      <c r="G2442" s="354"/>
      <c r="H2442" s="354"/>
      <c r="I2442" s="354">
        <v>0</v>
      </c>
      <c r="J2442" s="354">
        <v>0</v>
      </c>
    </row>
    <row r="2443" spans="1:10" ht="38.25">
      <c r="A2443" s="78"/>
      <c r="B2443" s="194"/>
      <c r="C2443" s="353" t="s">
        <v>3010</v>
      </c>
      <c r="D2443" s="340" t="s">
        <v>4258</v>
      </c>
      <c r="E2443" s="354"/>
      <c r="F2443" s="354"/>
      <c r="G2443" s="354"/>
      <c r="H2443" s="354"/>
      <c r="I2443" s="354">
        <v>0</v>
      </c>
      <c r="J2443" s="354">
        <v>0</v>
      </c>
    </row>
    <row r="2444" spans="1:10">
      <c r="A2444" s="78"/>
      <c r="B2444" s="194"/>
      <c r="C2444" s="353" t="s">
        <v>4259</v>
      </c>
      <c r="D2444" s="340" t="s">
        <v>4260</v>
      </c>
      <c r="E2444" s="354"/>
      <c r="F2444" s="354"/>
      <c r="G2444" s="354">
        <v>5</v>
      </c>
      <c r="H2444" s="354">
        <v>5</v>
      </c>
      <c r="I2444" s="354">
        <v>5</v>
      </c>
      <c r="J2444" s="354">
        <v>5</v>
      </c>
    </row>
    <row r="2445" spans="1:10" ht="38.25">
      <c r="A2445" s="78"/>
      <c r="B2445" s="194"/>
      <c r="C2445" s="353" t="s">
        <v>3018</v>
      </c>
      <c r="D2445" s="340" t="s">
        <v>4261</v>
      </c>
      <c r="E2445" s="354"/>
      <c r="F2445" s="354"/>
      <c r="G2445" s="354"/>
      <c r="H2445" s="354"/>
      <c r="I2445" s="354">
        <v>0</v>
      </c>
      <c r="J2445" s="354">
        <v>0</v>
      </c>
    </row>
    <row r="2446" spans="1:10">
      <c r="A2446" s="78"/>
      <c r="B2446" s="194"/>
      <c r="C2446" s="353" t="s">
        <v>4262</v>
      </c>
      <c r="D2446" s="340" t="s">
        <v>4263</v>
      </c>
      <c r="E2446" s="354"/>
      <c r="F2446" s="354"/>
      <c r="G2446" s="354">
        <v>18</v>
      </c>
      <c r="H2446" s="354">
        <v>18</v>
      </c>
      <c r="I2446" s="354">
        <v>18</v>
      </c>
      <c r="J2446" s="354">
        <v>18</v>
      </c>
    </row>
    <row r="2447" spans="1:10" ht="25.5">
      <c r="A2447" s="78"/>
      <c r="B2447" s="194"/>
      <c r="C2447" s="353" t="s">
        <v>4264</v>
      </c>
      <c r="D2447" s="340" t="s">
        <v>4265</v>
      </c>
      <c r="E2447" s="354"/>
      <c r="F2447" s="354"/>
      <c r="G2447" s="354"/>
      <c r="H2447" s="354"/>
      <c r="I2447" s="354">
        <v>0</v>
      </c>
      <c r="J2447" s="354">
        <v>0</v>
      </c>
    </row>
    <row r="2448" spans="1:10" ht="25.5">
      <c r="A2448" s="78"/>
      <c r="B2448" s="194"/>
      <c r="C2448" s="353" t="s">
        <v>4266</v>
      </c>
      <c r="D2448" s="340" t="s">
        <v>4267</v>
      </c>
      <c r="E2448" s="354"/>
      <c r="F2448" s="354"/>
      <c r="G2448" s="354"/>
      <c r="H2448" s="354"/>
      <c r="I2448" s="354">
        <v>0</v>
      </c>
      <c r="J2448" s="354">
        <v>0</v>
      </c>
    </row>
    <row r="2449" spans="1:10">
      <c r="A2449" s="78"/>
      <c r="B2449" s="194"/>
      <c r="C2449" s="353" t="s">
        <v>3379</v>
      </c>
      <c r="D2449" s="340" t="s">
        <v>4268</v>
      </c>
      <c r="E2449" s="354"/>
      <c r="F2449" s="354"/>
      <c r="G2449" s="354"/>
      <c r="H2449" s="354"/>
      <c r="I2449" s="354">
        <v>0</v>
      </c>
      <c r="J2449" s="354">
        <v>0</v>
      </c>
    </row>
    <row r="2450" spans="1:10" ht="25.5">
      <c r="A2450" s="78"/>
      <c r="B2450" s="194"/>
      <c r="C2450" s="353" t="s">
        <v>4269</v>
      </c>
      <c r="D2450" s="340" t="s">
        <v>4270</v>
      </c>
      <c r="E2450" s="354"/>
      <c r="F2450" s="354"/>
      <c r="G2450" s="354">
        <v>4</v>
      </c>
      <c r="H2450" s="354">
        <v>4</v>
      </c>
      <c r="I2450" s="354">
        <v>4</v>
      </c>
      <c r="J2450" s="354">
        <v>4</v>
      </c>
    </row>
    <row r="2451" spans="1:10" ht="25.5">
      <c r="A2451" s="78"/>
      <c r="B2451" s="194"/>
      <c r="C2451" s="353" t="s">
        <v>3028</v>
      </c>
      <c r="D2451" s="340" t="s">
        <v>4271</v>
      </c>
      <c r="E2451" s="354"/>
      <c r="F2451" s="354"/>
      <c r="G2451" s="354">
        <v>1</v>
      </c>
      <c r="H2451" s="354">
        <v>1</v>
      </c>
      <c r="I2451" s="354">
        <v>1</v>
      </c>
      <c r="J2451" s="354">
        <v>1</v>
      </c>
    </row>
    <row r="2452" spans="1:10" ht="25.5">
      <c r="A2452" s="78"/>
      <c r="B2452" s="194"/>
      <c r="C2452" s="353" t="s">
        <v>4272</v>
      </c>
      <c r="D2452" s="340" t="s">
        <v>4273</v>
      </c>
      <c r="E2452" s="354"/>
      <c r="F2452" s="354"/>
      <c r="G2452" s="354">
        <v>1</v>
      </c>
      <c r="H2452" s="354">
        <v>1</v>
      </c>
      <c r="I2452" s="354">
        <v>1</v>
      </c>
      <c r="J2452" s="354">
        <v>1</v>
      </c>
    </row>
    <row r="2453" spans="1:10" ht="25.5">
      <c r="A2453" s="78"/>
      <c r="B2453" s="194"/>
      <c r="C2453" s="353" t="s">
        <v>4274</v>
      </c>
      <c r="D2453" s="340" t="s">
        <v>4275</v>
      </c>
      <c r="E2453" s="354"/>
      <c r="F2453" s="354"/>
      <c r="G2453" s="354">
        <v>3</v>
      </c>
      <c r="H2453" s="354">
        <v>3</v>
      </c>
      <c r="I2453" s="354">
        <v>3</v>
      </c>
      <c r="J2453" s="354">
        <v>3</v>
      </c>
    </row>
    <row r="2454" spans="1:10">
      <c r="A2454" s="78"/>
      <c r="B2454" s="194"/>
      <c r="C2454" s="353" t="s">
        <v>4276</v>
      </c>
      <c r="D2454" s="340" t="s">
        <v>4277</v>
      </c>
      <c r="E2454" s="354"/>
      <c r="F2454" s="354"/>
      <c r="G2454" s="354"/>
      <c r="H2454" s="354"/>
      <c r="I2454" s="354">
        <v>0</v>
      </c>
      <c r="J2454" s="354">
        <v>0</v>
      </c>
    </row>
    <row r="2455" spans="1:10">
      <c r="A2455" s="78"/>
      <c r="B2455" s="194"/>
      <c r="C2455" s="353" t="s">
        <v>4278</v>
      </c>
      <c r="D2455" s="340" t="s">
        <v>4279</v>
      </c>
      <c r="E2455" s="354"/>
      <c r="F2455" s="354"/>
      <c r="G2455" s="354">
        <v>1</v>
      </c>
      <c r="H2455" s="354">
        <v>1</v>
      </c>
      <c r="I2455" s="354">
        <v>1</v>
      </c>
      <c r="J2455" s="354">
        <v>1</v>
      </c>
    </row>
    <row r="2456" spans="1:10" ht="38.25">
      <c r="A2456" s="78"/>
      <c r="B2456" s="194"/>
      <c r="C2456" s="353" t="s">
        <v>4280</v>
      </c>
      <c r="D2456" s="340" t="s">
        <v>4281</v>
      </c>
      <c r="E2456" s="354"/>
      <c r="F2456" s="354"/>
      <c r="G2456" s="354"/>
      <c r="H2456" s="354"/>
      <c r="I2456" s="354">
        <v>0</v>
      </c>
      <c r="J2456" s="354">
        <v>0</v>
      </c>
    </row>
    <row r="2457" spans="1:10" ht="25.5">
      <c r="A2457" s="78"/>
      <c r="B2457" s="194"/>
      <c r="C2457" s="353" t="s">
        <v>4282</v>
      </c>
      <c r="D2457" s="340" t="s">
        <v>4283</v>
      </c>
      <c r="E2457" s="354"/>
      <c r="F2457" s="354"/>
      <c r="G2457" s="354">
        <v>1</v>
      </c>
      <c r="H2457" s="354">
        <v>1</v>
      </c>
      <c r="I2457" s="354">
        <v>1</v>
      </c>
      <c r="J2457" s="354">
        <v>1</v>
      </c>
    </row>
    <row r="2458" spans="1:10" ht="25.5">
      <c r="A2458" s="78"/>
      <c r="B2458" s="194"/>
      <c r="C2458" s="353" t="s">
        <v>2875</v>
      </c>
      <c r="D2458" s="340" t="s">
        <v>3413</v>
      </c>
      <c r="E2458" s="354"/>
      <c r="F2458" s="354"/>
      <c r="G2458" s="354"/>
      <c r="H2458" s="354"/>
      <c r="I2458" s="354">
        <v>0</v>
      </c>
      <c r="J2458" s="354">
        <v>0</v>
      </c>
    </row>
    <row r="2459" spans="1:10">
      <c r="A2459" s="78"/>
      <c r="B2459" s="194"/>
      <c r="C2459" s="353" t="s">
        <v>3014</v>
      </c>
      <c r="D2459" s="340" t="s">
        <v>3015</v>
      </c>
      <c r="E2459" s="354"/>
      <c r="F2459" s="354"/>
      <c r="G2459" s="354"/>
      <c r="H2459" s="354"/>
      <c r="I2459" s="354">
        <v>0</v>
      </c>
      <c r="J2459" s="354">
        <v>0</v>
      </c>
    </row>
    <row r="2460" spans="1:10">
      <c r="A2460" s="78"/>
      <c r="B2460" s="194"/>
      <c r="C2460" s="353" t="s">
        <v>4284</v>
      </c>
      <c r="D2460" s="340" t="s">
        <v>4285</v>
      </c>
      <c r="E2460" s="354"/>
      <c r="F2460" s="354"/>
      <c r="G2460" s="354"/>
      <c r="H2460" s="354"/>
      <c r="I2460" s="354">
        <v>0</v>
      </c>
      <c r="J2460" s="354">
        <v>0</v>
      </c>
    </row>
    <row r="2461" spans="1:10" ht="38.25">
      <c r="A2461" s="78"/>
      <c r="B2461" s="194"/>
      <c r="C2461" s="353" t="s">
        <v>3652</v>
      </c>
      <c r="D2461" s="340" t="s">
        <v>4286</v>
      </c>
      <c r="E2461" s="354"/>
      <c r="F2461" s="354"/>
      <c r="G2461" s="354"/>
      <c r="H2461" s="354"/>
      <c r="I2461" s="354">
        <v>0</v>
      </c>
      <c r="J2461" s="354">
        <v>0</v>
      </c>
    </row>
    <row r="2462" spans="1:10" ht="25.5">
      <c r="A2462" s="78"/>
      <c r="B2462" s="194"/>
      <c r="C2462" s="353" t="s">
        <v>4287</v>
      </c>
      <c r="D2462" s="340" t="s">
        <v>4288</v>
      </c>
      <c r="E2462" s="354"/>
      <c r="F2462" s="354"/>
      <c r="G2462" s="354">
        <v>5</v>
      </c>
      <c r="H2462" s="354">
        <v>5</v>
      </c>
      <c r="I2462" s="354">
        <v>5</v>
      </c>
      <c r="J2462" s="354">
        <v>5</v>
      </c>
    </row>
    <row r="2463" spans="1:10" ht="25.5">
      <c r="A2463" s="78"/>
      <c r="B2463" s="194"/>
      <c r="C2463" s="353" t="s">
        <v>4289</v>
      </c>
      <c r="D2463" s="340" t="s">
        <v>4290</v>
      </c>
      <c r="E2463" s="354"/>
      <c r="F2463" s="354"/>
      <c r="G2463" s="354"/>
      <c r="H2463" s="354"/>
      <c r="I2463" s="354">
        <v>0</v>
      </c>
      <c r="J2463" s="354">
        <v>0</v>
      </c>
    </row>
    <row r="2464" spans="1:10" ht="25.5">
      <c r="A2464" s="78"/>
      <c r="B2464" s="194"/>
      <c r="C2464" s="353" t="s">
        <v>4180</v>
      </c>
      <c r="D2464" s="340" t="s">
        <v>4181</v>
      </c>
      <c r="E2464" s="354"/>
      <c r="F2464" s="354"/>
      <c r="G2464" s="354"/>
      <c r="H2464" s="354"/>
      <c r="I2464" s="354">
        <v>0</v>
      </c>
      <c r="J2464" s="354">
        <v>0</v>
      </c>
    </row>
    <row r="2465" spans="1:10">
      <c r="A2465" s="78"/>
      <c r="B2465" s="194"/>
      <c r="C2465" s="353" t="s">
        <v>2887</v>
      </c>
      <c r="D2465" s="340" t="s">
        <v>2888</v>
      </c>
      <c r="E2465" s="354"/>
      <c r="F2465" s="354"/>
      <c r="G2465" s="354"/>
      <c r="H2465" s="354"/>
      <c r="I2465" s="354">
        <v>0</v>
      </c>
      <c r="J2465" s="354">
        <v>0</v>
      </c>
    </row>
    <row r="2466" spans="1:10">
      <c r="A2466" s="78"/>
      <c r="B2466" s="194"/>
      <c r="C2466" s="353" t="s">
        <v>1842</v>
      </c>
      <c r="D2466" s="340" t="s">
        <v>1843</v>
      </c>
      <c r="E2466" s="354"/>
      <c r="F2466" s="354"/>
      <c r="G2466" s="354"/>
      <c r="H2466" s="354"/>
      <c r="I2466" s="354">
        <v>0</v>
      </c>
      <c r="J2466" s="354">
        <v>0</v>
      </c>
    </row>
    <row r="2467" spans="1:10">
      <c r="A2467" s="78"/>
      <c r="B2467" s="194"/>
      <c r="C2467" s="353" t="s">
        <v>3002</v>
      </c>
      <c r="D2467" s="340" t="s">
        <v>3003</v>
      </c>
      <c r="E2467" s="354"/>
      <c r="F2467" s="354"/>
      <c r="G2467" s="354"/>
      <c r="H2467" s="354"/>
      <c r="I2467" s="354">
        <v>0</v>
      </c>
      <c r="J2467" s="354">
        <v>0</v>
      </c>
    </row>
    <row r="2468" spans="1:10">
      <c r="A2468" s="78"/>
      <c r="B2468" s="194"/>
      <c r="C2468" s="353" t="s">
        <v>1932</v>
      </c>
      <c r="D2468" s="340" t="s">
        <v>1933</v>
      </c>
      <c r="E2468" s="354"/>
      <c r="F2468" s="354"/>
      <c r="G2468" s="354"/>
      <c r="H2468" s="354"/>
      <c r="I2468" s="354">
        <v>0</v>
      </c>
      <c r="J2468" s="354">
        <v>0</v>
      </c>
    </row>
    <row r="2469" spans="1:10" ht="25.5">
      <c r="A2469" s="78"/>
      <c r="B2469" s="194"/>
      <c r="C2469" s="353" t="s">
        <v>2937</v>
      </c>
      <c r="D2469" s="340" t="s">
        <v>4291</v>
      </c>
      <c r="E2469" s="354"/>
      <c r="F2469" s="354"/>
      <c r="G2469" s="354"/>
      <c r="H2469" s="354"/>
      <c r="I2469" s="354">
        <v>0</v>
      </c>
      <c r="J2469" s="354">
        <v>0</v>
      </c>
    </row>
    <row r="2470" spans="1:10">
      <c r="A2470" s="78"/>
      <c r="B2470" s="194"/>
      <c r="C2470" s="353" t="s">
        <v>4292</v>
      </c>
      <c r="D2470" s="340" t="s">
        <v>4293</v>
      </c>
      <c r="E2470" s="354"/>
      <c r="F2470" s="354"/>
      <c r="G2470" s="354"/>
      <c r="H2470" s="354"/>
      <c r="I2470" s="354">
        <v>0</v>
      </c>
      <c r="J2470" s="354">
        <v>0</v>
      </c>
    </row>
    <row r="2471" spans="1:10">
      <c r="A2471" s="78"/>
      <c r="B2471" s="194"/>
      <c r="C2471" s="353" t="s">
        <v>4294</v>
      </c>
      <c r="D2471" s="340" t="s">
        <v>4295</v>
      </c>
      <c r="E2471" s="354"/>
      <c r="F2471" s="354"/>
      <c r="G2471" s="354"/>
      <c r="H2471" s="354"/>
      <c r="I2471" s="354">
        <v>0</v>
      </c>
      <c r="J2471" s="354">
        <v>0</v>
      </c>
    </row>
    <row r="2472" spans="1:10" ht="25.5">
      <c r="A2472" s="78"/>
      <c r="B2472" s="194"/>
      <c r="C2472" s="353" t="s">
        <v>4296</v>
      </c>
      <c r="D2472" s="340" t="s">
        <v>4297</v>
      </c>
      <c r="E2472" s="354"/>
      <c r="F2472" s="354"/>
      <c r="G2472" s="354"/>
      <c r="H2472" s="354"/>
      <c r="I2472" s="354">
        <v>0</v>
      </c>
      <c r="J2472" s="354">
        <v>0</v>
      </c>
    </row>
    <row r="2473" spans="1:10">
      <c r="A2473" s="78"/>
      <c r="B2473" s="194"/>
      <c r="C2473" s="353" t="s">
        <v>4298</v>
      </c>
      <c r="D2473" s="340" t="s">
        <v>4299</v>
      </c>
      <c r="E2473" s="354"/>
      <c r="F2473" s="354"/>
      <c r="G2473" s="354"/>
      <c r="H2473" s="354"/>
      <c r="I2473" s="354">
        <v>0</v>
      </c>
      <c r="J2473" s="354">
        <v>0</v>
      </c>
    </row>
    <row r="2474" spans="1:10">
      <c r="A2474" s="78"/>
      <c r="B2474" s="194"/>
      <c r="C2474" s="353" t="s">
        <v>4300</v>
      </c>
      <c r="D2474" s="340" t="s">
        <v>4301</v>
      </c>
      <c r="E2474" s="354"/>
      <c r="F2474" s="354"/>
      <c r="G2474" s="354"/>
      <c r="H2474" s="354"/>
      <c r="I2474" s="354">
        <v>0</v>
      </c>
      <c r="J2474" s="354">
        <v>0</v>
      </c>
    </row>
    <row r="2475" spans="1:10">
      <c r="A2475" s="78"/>
      <c r="B2475" s="194"/>
      <c r="C2475" s="353" t="s">
        <v>4302</v>
      </c>
      <c r="D2475" s="340" t="s">
        <v>4303</v>
      </c>
      <c r="E2475" s="354"/>
      <c r="F2475" s="354"/>
      <c r="G2475" s="354"/>
      <c r="H2475" s="354"/>
      <c r="I2475" s="354">
        <v>0</v>
      </c>
      <c r="J2475" s="354">
        <v>0</v>
      </c>
    </row>
    <row r="2476" spans="1:10">
      <c r="A2476" s="78"/>
      <c r="B2476" s="194"/>
      <c r="C2476" s="353" t="s">
        <v>4304</v>
      </c>
      <c r="D2476" s="340" t="s">
        <v>4305</v>
      </c>
      <c r="E2476" s="354"/>
      <c r="F2476" s="354"/>
      <c r="G2476" s="354"/>
      <c r="H2476" s="354"/>
      <c r="I2476" s="354">
        <v>0</v>
      </c>
      <c r="J2476" s="354">
        <v>0</v>
      </c>
    </row>
    <row r="2477" spans="1:10">
      <c r="A2477" s="78"/>
      <c r="B2477" s="194"/>
      <c r="C2477" s="353" t="s">
        <v>1840</v>
      </c>
      <c r="D2477" s="340" t="s">
        <v>1841</v>
      </c>
      <c r="E2477" s="354"/>
      <c r="F2477" s="354"/>
      <c r="G2477" s="354"/>
      <c r="H2477" s="354"/>
      <c r="I2477" s="354">
        <v>0</v>
      </c>
      <c r="J2477" s="354">
        <v>0</v>
      </c>
    </row>
    <row r="2478" spans="1:10">
      <c r="A2478" s="78"/>
      <c r="B2478" s="194"/>
      <c r="C2478" s="353" t="s">
        <v>1964</v>
      </c>
      <c r="D2478" s="340" t="s">
        <v>1965</v>
      </c>
      <c r="E2478" s="354"/>
      <c r="F2478" s="354"/>
      <c r="G2478" s="354">
        <v>1</v>
      </c>
      <c r="H2478" s="354">
        <v>1</v>
      </c>
      <c r="I2478" s="354">
        <v>1</v>
      </c>
      <c r="J2478" s="354">
        <v>1</v>
      </c>
    </row>
    <row r="2479" spans="1:10" ht="25.5">
      <c r="A2479" s="78"/>
      <c r="B2479" s="194"/>
      <c r="C2479" s="353" t="s">
        <v>4306</v>
      </c>
      <c r="D2479" s="340" t="s">
        <v>4307</v>
      </c>
      <c r="E2479" s="354"/>
      <c r="F2479" s="354"/>
      <c r="G2479" s="354">
        <v>1</v>
      </c>
      <c r="H2479" s="354">
        <v>1</v>
      </c>
      <c r="I2479" s="354">
        <v>1</v>
      </c>
      <c r="J2479" s="354">
        <v>1</v>
      </c>
    </row>
    <row r="2480" spans="1:10" ht="25.5">
      <c r="A2480" s="78"/>
      <c r="B2480" s="194"/>
      <c r="C2480" s="353" t="s">
        <v>2918</v>
      </c>
      <c r="D2480" s="340" t="s">
        <v>4308</v>
      </c>
      <c r="E2480" s="354"/>
      <c r="F2480" s="354"/>
      <c r="G2480" s="354"/>
      <c r="H2480" s="354"/>
      <c r="I2480" s="354">
        <v>0</v>
      </c>
      <c r="J2480" s="354">
        <v>0</v>
      </c>
    </row>
    <row r="2481" spans="1:10" ht="25.5">
      <c r="A2481" s="78"/>
      <c r="B2481" s="194"/>
      <c r="C2481" s="353" t="s">
        <v>4309</v>
      </c>
      <c r="D2481" s="340" t="s">
        <v>4310</v>
      </c>
      <c r="E2481" s="354"/>
      <c r="F2481" s="354"/>
      <c r="G2481" s="354"/>
      <c r="H2481" s="354"/>
      <c r="I2481" s="354">
        <v>0</v>
      </c>
      <c r="J2481" s="354">
        <v>0</v>
      </c>
    </row>
    <row r="2482" spans="1:10">
      <c r="A2482" s="78"/>
      <c r="B2482" s="194"/>
      <c r="C2482" s="353" t="s">
        <v>4311</v>
      </c>
      <c r="D2482" s="340" t="s">
        <v>4312</v>
      </c>
      <c r="E2482" s="354"/>
      <c r="F2482" s="354"/>
      <c r="G2482" s="354"/>
      <c r="H2482" s="354"/>
      <c r="I2482" s="354">
        <v>0</v>
      </c>
      <c r="J2482" s="354">
        <v>0</v>
      </c>
    </row>
    <row r="2483" spans="1:10">
      <c r="A2483" s="78"/>
      <c r="B2483" s="194"/>
      <c r="C2483" s="353" t="s">
        <v>3142</v>
      </c>
      <c r="D2483" s="340" t="s">
        <v>3143</v>
      </c>
      <c r="E2483" s="354"/>
      <c r="F2483" s="354"/>
      <c r="G2483" s="354"/>
      <c r="H2483" s="354"/>
      <c r="I2483" s="354">
        <v>0</v>
      </c>
      <c r="J2483" s="354">
        <v>0</v>
      </c>
    </row>
    <row r="2484" spans="1:10" ht="25.5">
      <c r="A2484" s="78"/>
      <c r="B2484" s="194"/>
      <c r="C2484" s="353" t="s">
        <v>4313</v>
      </c>
      <c r="D2484" s="340" t="s">
        <v>4314</v>
      </c>
      <c r="E2484" s="354"/>
      <c r="F2484" s="354"/>
      <c r="G2484" s="354"/>
      <c r="H2484" s="354"/>
      <c r="I2484" s="354">
        <v>0</v>
      </c>
      <c r="J2484" s="354">
        <v>0</v>
      </c>
    </row>
    <row r="2485" spans="1:10">
      <c r="A2485" s="78"/>
      <c r="B2485" s="194"/>
      <c r="C2485" s="353" t="s">
        <v>4315</v>
      </c>
      <c r="D2485" s="340" t="s">
        <v>4316</v>
      </c>
      <c r="E2485" s="354"/>
      <c r="F2485" s="354"/>
      <c r="G2485" s="354"/>
      <c r="H2485" s="354"/>
      <c r="I2485" s="354">
        <v>0</v>
      </c>
      <c r="J2485" s="354">
        <v>0</v>
      </c>
    </row>
    <row r="2486" spans="1:10" ht="38.25">
      <c r="A2486" s="78"/>
      <c r="B2486" s="194"/>
      <c r="C2486" s="353" t="s">
        <v>1960</v>
      </c>
      <c r="D2486" s="340" t="s">
        <v>2154</v>
      </c>
      <c r="E2486" s="354"/>
      <c r="F2486" s="354"/>
      <c r="G2486" s="354">
        <v>1</v>
      </c>
      <c r="H2486" s="354">
        <v>1</v>
      </c>
      <c r="I2486" s="354">
        <v>1</v>
      </c>
      <c r="J2486" s="354">
        <v>1</v>
      </c>
    </row>
    <row r="2487" spans="1:10">
      <c r="A2487" s="78"/>
      <c r="B2487" s="194"/>
      <c r="C2487" s="353" t="s">
        <v>1942</v>
      </c>
      <c r="D2487" s="340" t="s">
        <v>4317</v>
      </c>
      <c r="E2487" s="354"/>
      <c r="F2487" s="354"/>
      <c r="G2487" s="354"/>
      <c r="H2487" s="354"/>
      <c r="I2487" s="354">
        <v>0</v>
      </c>
      <c r="J2487" s="354">
        <v>0</v>
      </c>
    </row>
    <row r="2488" spans="1:10" ht="25.5">
      <c r="A2488" s="78"/>
      <c r="B2488" s="194"/>
      <c r="C2488" s="353" t="s">
        <v>4318</v>
      </c>
      <c r="D2488" s="340" t="s">
        <v>4319</v>
      </c>
      <c r="E2488" s="354"/>
      <c r="F2488" s="354"/>
      <c r="G2488" s="354"/>
      <c r="H2488" s="354"/>
      <c r="I2488" s="354">
        <v>0</v>
      </c>
      <c r="J2488" s="354">
        <v>0</v>
      </c>
    </row>
    <row r="2489" spans="1:10">
      <c r="A2489" s="78"/>
      <c r="B2489" s="194"/>
      <c r="C2489" s="353" t="s">
        <v>1878</v>
      </c>
      <c r="D2489" s="340" t="s">
        <v>1879</v>
      </c>
      <c r="E2489" s="354"/>
      <c r="F2489" s="354"/>
      <c r="G2489" s="354"/>
      <c r="H2489" s="354"/>
      <c r="I2489" s="354">
        <v>0</v>
      </c>
      <c r="J2489" s="354">
        <v>0</v>
      </c>
    </row>
    <row r="2490" spans="1:10" ht="25.5">
      <c r="A2490" s="78"/>
      <c r="B2490" s="194"/>
      <c r="C2490" s="353" t="s">
        <v>4320</v>
      </c>
      <c r="D2490" s="340" t="s">
        <v>4321</v>
      </c>
      <c r="E2490" s="354"/>
      <c r="F2490" s="354"/>
      <c r="G2490" s="354"/>
      <c r="H2490" s="354"/>
      <c r="I2490" s="354">
        <v>0</v>
      </c>
      <c r="J2490" s="354">
        <v>0</v>
      </c>
    </row>
    <row r="2491" spans="1:10">
      <c r="A2491" s="78"/>
      <c r="B2491" s="194"/>
      <c r="C2491" s="353" t="s">
        <v>4322</v>
      </c>
      <c r="D2491" s="340" t="s">
        <v>4323</v>
      </c>
      <c r="E2491" s="354"/>
      <c r="F2491" s="354"/>
      <c r="G2491" s="354"/>
      <c r="H2491" s="354"/>
      <c r="I2491" s="354">
        <v>0</v>
      </c>
      <c r="J2491" s="354">
        <v>0</v>
      </c>
    </row>
    <row r="2492" spans="1:10">
      <c r="A2492" s="78"/>
      <c r="B2492" s="194"/>
      <c r="C2492" s="353" t="s">
        <v>4324</v>
      </c>
      <c r="D2492" s="340" t="s">
        <v>4325</v>
      </c>
      <c r="E2492" s="354"/>
      <c r="F2492" s="354"/>
      <c r="G2492" s="354"/>
      <c r="H2492" s="354"/>
      <c r="I2492" s="354">
        <v>0</v>
      </c>
      <c r="J2492" s="354">
        <v>0</v>
      </c>
    </row>
    <row r="2493" spans="1:10">
      <c r="A2493" s="78"/>
      <c r="B2493" s="194"/>
      <c r="C2493" s="353" t="s">
        <v>4326</v>
      </c>
      <c r="D2493" s="340" t="s">
        <v>4327</v>
      </c>
      <c r="E2493" s="354"/>
      <c r="F2493" s="354"/>
      <c r="G2493" s="354"/>
      <c r="H2493" s="354"/>
      <c r="I2493" s="354">
        <v>0</v>
      </c>
      <c r="J2493" s="354">
        <v>0</v>
      </c>
    </row>
    <row r="2494" spans="1:10" ht="25.5">
      <c r="A2494" s="78"/>
      <c r="B2494" s="194"/>
      <c r="C2494" s="353" t="s">
        <v>1930</v>
      </c>
      <c r="D2494" s="340" t="s">
        <v>4328</v>
      </c>
      <c r="E2494" s="354"/>
      <c r="F2494" s="354"/>
      <c r="G2494" s="354">
        <v>1</v>
      </c>
      <c r="H2494" s="354">
        <v>1</v>
      </c>
      <c r="I2494" s="354">
        <v>1</v>
      </c>
      <c r="J2494" s="354">
        <v>1</v>
      </c>
    </row>
    <row r="2495" spans="1:10">
      <c r="A2495" s="78"/>
      <c r="B2495" s="194"/>
      <c r="C2495" s="353" t="s">
        <v>2896</v>
      </c>
      <c r="D2495" s="340" t="s">
        <v>2897</v>
      </c>
      <c r="E2495" s="354"/>
      <c r="F2495" s="354"/>
      <c r="G2495" s="354">
        <v>1</v>
      </c>
      <c r="H2495" s="354">
        <v>0</v>
      </c>
      <c r="I2495" s="354">
        <v>1</v>
      </c>
      <c r="J2495" s="354">
        <v>1</v>
      </c>
    </row>
    <row r="2496" spans="1:10">
      <c r="A2496" s="78"/>
      <c r="B2496" s="194"/>
      <c r="C2496" s="353" t="s">
        <v>4329</v>
      </c>
      <c r="D2496" s="340" t="s">
        <v>4330</v>
      </c>
      <c r="E2496" s="354"/>
      <c r="F2496" s="354"/>
      <c r="G2496" s="354">
        <v>1</v>
      </c>
      <c r="H2496" s="354">
        <v>1</v>
      </c>
      <c r="I2496" s="354">
        <v>1</v>
      </c>
      <c r="J2496" s="354">
        <v>1</v>
      </c>
    </row>
    <row r="2497" spans="1:10">
      <c r="A2497" s="78"/>
      <c r="B2497" s="194"/>
      <c r="C2497" s="353" t="s">
        <v>3134</v>
      </c>
      <c r="D2497" s="340" t="s">
        <v>3135</v>
      </c>
      <c r="E2497" s="354"/>
      <c r="F2497" s="354"/>
      <c r="G2497" s="354">
        <v>2</v>
      </c>
      <c r="H2497" s="354">
        <v>2</v>
      </c>
      <c r="I2497" s="354">
        <v>2</v>
      </c>
      <c r="J2497" s="354">
        <v>2</v>
      </c>
    </row>
    <row r="2498" spans="1:10">
      <c r="A2498" s="78"/>
      <c r="B2498" s="194"/>
      <c r="C2498" s="353" t="s">
        <v>3138</v>
      </c>
      <c r="D2498" s="340" t="s">
        <v>3139</v>
      </c>
      <c r="E2498" s="354"/>
      <c r="F2498" s="354"/>
      <c r="G2498" s="354">
        <v>1</v>
      </c>
      <c r="H2498" s="354">
        <v>1</v>
      </c>
      <c r="I2498" s="354">
        <v>1</v>
      </c>
      <c r="J2498" s="354">
        <v>1</v>
      </c>
    </row>
    <row r="2499" spans="1:10">
      <c r="A2499" s="78"/>
      <c r="B2499" s="194"/>
      <c r="C2499" s="353" t="s">
        <v>3140</v>
      </c>
      <c r="D2499" s="340" t="s">
        <v>3141</v>
      </c>
      <c r="E2499" s="354"/>
      <c r="F2499" s="354"/>
      <c r="G2499" s="354">
        <v>1</v>
      </c>
      <c r="H2499" s="354">
        <v>1</v>
      </c>
      <c r="I2499" s="354">
        <v>1</v>
      </c>
      <c r="J2499" s="354">
        <v>1</v>
      </c>
    </row>
    <row r="2500" spans="1:10">
      <c r="A2500" s="78"/>
      <c r="B2500" s="194"/>
      <c r="C2500" s="353" t="s">
        <v>4331</v>
      </c>
      <c r="D2500" s="340" t="s">
        <v>4332</v>
      </c>
      <c r="E2500" s="354"/>
      <c r="F2500" s="354"/>
      <c r="G2500" s="354">
        <v>1</v>
      </c>
      <c r="H2500" s="354">
        <v>1</v>
      </c>
      <c r="I2500" s="354">
        <v>1</v>
      </c>
      <c r="J2500" s="354">
        <v>1</v>
      </c>
    </row>
    <row r="2501" spans="1:10">
      <c r="A2501" s="78"/>
      <c r="B2501" s="194"/>
      <c r="C2501" s="353" t="s">
        <v>3034</v>
      </c>
      <c r="D2501" s="340" t="s">
        <v>4333</v>
      </c>
      <c r="E2501" s="354"/>
      <c r="F2501" s="354"/>
      <c r="G2501" s="354">
        <v>1</v>
      </c>
      <c r="H2501" s="354">
        <v>1</v>
      </c>
      <c r="I2501" s="354">
        <v>1</v>
      </c>
      <c r="J2501" s="354">
        <v>1</v>
      </c>
    </row>
    <row r="2502" spans="1:10">
      <c r="A2502" s="78"/>
      <c r="B2502" s="194"/>
      <c r="C2502" s="353" t="s">
        <v>4334</v>
      </c>
      <c r="D2502" s="340" t="s">
        <v>4335</v>
      </c>
      <c r="E2502" s="354"/>
      <c r="F2502" s="354"/>
      <c r="G2502" s="354">
        <v>1</v>
      </c>
      <c r="H2502" s="354">
        <v>1</v>
      </c>
      <c r="I2502" s="354">
        <v>1</v>
      </c>
      <c r="J2502" s="354">
        <v>1</v>
      </c>
    </row>
    <row r="2503" spans="1:10">
      <c r="A2503" s="78"/>
      <c r="B2503" s="194"/>
      <c r="C2503" s="353" t="s">
        <v>4336</v>
      </c>
      <c r="D2503" s="340" t="s">
        <v>4337</v>
      </c>
      <c r="E2503" s="354"/>
      <c r="F2503" s="354"/>
      <c r="G2503" s="354">
        <v>1</v>
      </c>
      <c r="H2503" s="354">
        <v>1</v>
      </c>
      <c r="I2503" s="354">
        <v>1</v>
      </c>
      <c r="J2503" s="354">
        <v>1</v>
      </c>
    </row>
    <row r="2504" spans="1:10" ht="13.5" thickBot="1">
      <c r="A2504" s="78"/>
      <c r="B2504" s="194"/>
      <c r="C2504" s="355"/>
      <c r="D2504" s="356"/>
      <c r="E2504" s="3"/>
      <c r="F2504" s="3"/>
      <c r="G2504" s="3"/>
      <c r="H2504" s="3"/>
      <c r="I2504" s="3"/>
      <c r="J2504" s="3"/>
    </row>
    <row r="2505" spans="1:10" ht="37.5" customHeight="1" thickBot="1">
      <c r="A2505" s="78"/>
      <c r="B2505" s="199" t="s">
        <v>1708</v>
      </c>
      <c r="C2505" s="197"/>
      <c r="D2505" s="78"/>
      <c r="E2505" s="1187">
        <f t="shared" ref="E2505:J2505" si="238">SUM(E2506:E2637)</f>
        <v>1881</v>
      </c>
      <c r="F2505" s="1187">
        <f t="shared" si="238"/>
        <v>1881</v>
      </c>
      <c r="G2505" s="1187">
        <f t="shared" si="238"/>
        <v>13062</v>
      </c>
      <c r="H2505" s="1187">
        <f t="shared" si="238"/>
        <v>13061</v>
      </c>
      <c r="I2505" s="1187">
        <f t="shared" si="238"/>
        <v>14943</v>
      </c>
      <c r="J2505" s="1187">
        <f t="shared" si="238"/>
        <v>14942</v>
      </c>
    </row>
    <row r="2506" spans="1:10" ht="38.25">
      <c r="A2506" s="78"/>
      <c r="B2506" s="199"/>
      <c r="C2506" s="357" t="s">
        <v>1960</v>
      </c>
      <c r="D2506" s="271" t="s">
        <v>2154</v>
      </c>
      <c r="E2506" s="1224">
        <v>2</v>
      </c>
      <c r="F2506" s="1224">
        <v>2</v>
      </c>
      <c r="G2506" s="1224"/>
      <c r="H2506" s="1224"/>
      <c r="I2506" s="1225">
        <f t="shared" ref="I2506:I2537" si="239">E2506+G2506</f>
        <v>2</v>
      </c>
      <c r="J2506" s="1225">
        <f t="shared" ref="J2506:J2537" si="240">F2506+H2506</f>
        <v>2</v>
      </c>
    </row>
    <row r="2507" spans="1:10">
      <c r="A2507" s="78"/>
      <c r="B2507" s="199"/>
      <c r="C2507" s="357" t="s">
        <v>1994</v>
      </c>
      <c r="D2507" s="271" t="s">
        <v>1995</v>
      </c>
      <c r="E2507" s="313">
        <v>172</v>
      </c>
      <c r="F2507" s="313">
        <v>172</v>
      </c>
      <c r="G2507" s="314">
        <v>360</v>
      </c>
      <c r="H2507" s="314">
        <v>360</v>
      </c>
      <c r="I2507" s="359">
        <f t="shared" si="239"/>
        <v>532</v>
      </c>
      <c r="J2507" s="359">
        <f t="shared" si="240"/>
        <v>532</v>
      </c>
    </row>
    <row r="2508" spans="1:10">
      <c r="A2508" s="78"/>
      <c r="B2508" s="199"/>
      <c r="C2508" s="357" t="s">
        <v>2262</v>
      </c>
      <c r="D2508" s="271" t="s">
        <v>2263</v>
      </c>
      <c r="E2508" s="313">
        <v>64</v>
      </c>
      <c r="F2508" s="313">
        <v>64</v>
      </c>
      <c r="G2508" s="314">
        <v>19</v>
      </c>
      <c r="H2508" s="314">
        <v>19</v>
      </c>
      <c r="I2508" s="359">
        <f t="shared" si="239"/>
        <v>83</v>
      </c>
      <c r="J2508" s="359">
        <f t="shared" si="240"/>
        <v>83</v>
      </c>
    </row>
    <row r="2509" spans="1:10" ht="25.5">
      <c r="A2509" s="78"/>
      <c r="B2509" s="199"/>
      <c r="C2509" s="360" t="s">
        <v>1794</v>
      </c>
      <c r="D2509" s="361" t="s">
        <v>2155</v>
      </c>
      <c r="E2509" s="362">
        <v>205</v>
      </c>
      <c r="F2509" s="362">
        <v>205</v>
      </c>
      <c r="G2509" s="358">
        <v>127</v>
      </c>
      <c r="H2509" s="358">
        <v>127</v>
      </c>
      <c r="I2509" s="359">
        <f t="shared" si="239"/>
        <v>332</v>
      </c>
      <c r="J2509" s="359">
        <f t="shared" si="240"/>
        <v>332</v>
      </c>
    </row>
    <row r="2510" spans="1:10">
      <c r="A2510" s="78"/>
      <c r="B2510" s="199"/>
      <c r="C2510" s="357" t="s">
        <v>4278</v>
      </c>
      <c r="D2510" s="271" t="s">
        <v>4279</v>
      </c>
      <c r="E2510" s="313">
        <v>107</v>
      </c>
      <c r="F2510" s="313">
        <v>107</v>
      </c>
      <c r="G2510" s="314">
        <v>19</v>
      </c>
      <c r="H2510" s="314">
        <v>19</v>
      </c>
      <c r="I2510" s="359">
        <f t="shared" si="239"/>
        <v>126</v>
      </c>
      <c r="J2510" s="359">
        <f t="shared" si="240"/>
        <v>126</v>
      </c>
    </row>
    <row r="2511" spans="1:10">
      <c r="A2511" s="78"/>
      <c r="B2511" s="199"/>
      <c r="C2511" s="357" t="s">
        <v>4338</v>
      </c>
      <c r="D2511" s="271" t="s">
        <v>4339</v>
      </c>
      <c r="E2511" s="313"/>
      <c r="F2511" s="313"/>
      <c r="G2511" s="314"/>
      <c r="H2511" s="314"/>
      <c r="I2511" s="359">
        <f t="shared" si="239"/>
        <v>0</v>
      </c>
      <c r="J2511" s="359">
        <f t="shared" si="240"/>
        <v>0</v>
      </c>
    </row>
    <row r="2512" spans="1:10">
      <c r="A2512" s="78"/>
      <c r="B2512" s="199"/>
      <c r="C2512" s="357" t="s">
        <v>4315</v>
      </c>
      <c r="D2512" s="271" t="s">
        <v>4316</v>
      </c>
      <c r="E2512" s="313">
        <v>44</v>
      </c>
      <c r="F2512" s="313">
        <v>44</v>
      </c>
      <c r="G2512" s="314">
        <v>2</v>
      </c>
      <c r="H2512" s="314">
        <v>2</v>
      </c>
      <c r="I2512" s="359">
        <f t="shared" si="239"/>
        <v>46</v>
      </c>
      <c r="J2512" s="359">
        <f t="shared" si="240"/>
        <v>46</v>
      </c>
    </row>
    <row r="2513" spans="1:10">
      <c r="A2513" s="78"/>
      <c r="B2513" s="199"/>
      <c r="C2513" s="357" t="s">
        <v>2615</v>
      </c>
      <c r="D2513" s="271" t="s">
        <v>2616</v>
      </c>
      <c r="E2513" s="313">
        <v>79</v>
      </c>
      <c r="F2513" s="313">
        <v>79</v>
      </c>
      <c r="G2513" s="314">
        <v>31</v>
      </c>
      <c r="H2513" s="314">
        <v>31</v>
      </c>
      <c r="I2513" s="359">
        <f t="shared" si="239"/>
        <v>110</v>
      </c>
      <c r="J2513" s="359">
        <f t="shared" si="240"/>
        <v>110</v>
      </c>
    </row>
    <row r="2514" spans="1:10">
      <c r="A2514" s="78"/>
      <c r="B2514" s="199"/>
      <c r="C2514" s="357" t="s">
        <v>4340</v>
      </c>
      <c r="D2514" s="271" t="s">
        <v>4341</v>
      </c>
      <c r="E2514" s="313">
        <v>42</v>
      </c>
      <c r="F2514" s="313">
        <v>42</v>
      </c>
      <c r="G2514" s="314">
        <v>3</v>
      </c>
      <c r="H2514" s="314">
        <v>3</v>
      </c>
      <c r="I2514" s="359">
        <f t="shared" si="239"/>
        <v>45</v>
      </c>
      <c r="J2514" s="359">
        <f t="shared" si="240"/>
        <v>45</v>
      </c>
    </row>
    <row r="2515" spans="1:10">
      <c r="A2515" s="78"/>
      <c r="B2515" s="199"/>
      <c r="C2515" s="357" t="s">
        <v>4342</v>
      </c>
      <c r="D2515" s="271" t="s">
        <v>4343</v>
      </c>
      <c r="E2515" s="313">
        <v>52</v>
      </c>
      <c r="F2515" s="313">
        <v>52</v>
      </c>
      <c r="G2515" s="314">
        <v>28</v>
      </c>
      <c r="H2515" s="314">
        <v>28</v>
      </c>
      <c r="I2515" s="359">
        <f t="shared" si="239"/>
        <v>80</v>
      </c>
      <c r="J2515" s="359">
        <f t="shared" si="240"/>
        <v>80</v>
      </c>
    </row>
    <row r="2516" spans="1:10">
      <c r="A2516" s="78"/>
      <c r="B2516" s="199"/>
      <c r="C2516" s="357" t="s">
        <v>4344</v>
      </c>
      <c r="D2516" s="271" t="s">
        <v>4345</v>
      </c>
      <c r="E2516" s="313"/>
      <c r="F2516" s="313"/>
      <c r="G2516" s="314"/>
      <c r="H2516" s="314"/>
      <c r="I2516" s="359">
        <f t="shared" si="239"/>
        <v>0</v>
      </c>
      <c r="J2516" s="359">
        <f t="shared" si="240"/>
        <v>0</v>
      </c>
    </row>
    <row r="2517" spans="1:10">
      <c r="A2517" s="78"/>
      <c r="B2517" s="199"/>
      <c r="C2517" s="357" t="s">
        <v>4346</v>
      </c>
      <c r="D2517" s="271" t="s">
        <v>4347</v>
      </c>
      <c r="E2517" s="313">
        <v>2</v>
      </c>
      <c r="F2517" s="313">
        <v>2</v>
      </c>
      <c r="G2517" s="314"/>
      <c r="H2517" s="314"/>
      <c r="I2517" s="359">
        <f t="shared" si="239"/>
        <v>2</v>
      </c>
      <c r="J2517" s="359">
        <f t="shared" si="240"/>
        <v>2</v>
      </c>
    </row>
    <row r="2518" spans="1:10" ht="25.5">
      <c r="A2518" s="78"/>
      <c r="B2518" s="199"/>
      <c r="C2518" s="357" t="s">
        <v>2020</v>
      </c>
      <c r="D2518" s="271" t="s">
        <v>4348</v>
      </c>
      <c r="E2518" s="313"/>
      <c r="F2518" s="313"/>
      <c r="G2518" s="314">
        <v>15</v>
      </c>
      <c r="H2518" s="314">
        <v>15</v>
      </c>
      <c r="I2518" s="359">
        <f t="shared" si="239"/>
        <v>15</v>
      </c>
      <c r="J2518" s="359">
        <f t="shared" si="240"/>
        <v>15</v>
      </c>
    </row>
    <row r="2519" spans="1:10" ht="25.5">
      <c r="A2519" s="78"/>
      <c r="B2519" s="199"/>
      <c r="C2519" s="357" t="s">
        <v>2024</v>
      </c>
      <c r="D2519" s="271" t="s">
        <v>4349</v>
      </c>
      <c r="E2519" s="313"/>
      <c r="F2519" s="313"/>
      <c r="G2519" s="314">
        <v>274</v>
      </c>
      <c r="H2519" s="314">
        <v>274</v>
      </c>
      <c r="I2519" s="359">
        <f t="shared" si="239"/>
        <v>274</v>
      </c>
      <c r="J2519" s="359">
        <f t="shared" si="240"/>
        <v>274</v>
      </c>
    </row>
    <row r="2520" spans="1:10" ht="38.25">
      <c r="A2520" s="78"/>
      <c r="B2520" s="199"/>
      <c r="C2520" s="357" t="s">
        <v>2514</v>
      </c>
      <c r="D2520" s="271" t="s">
        <v>3198</v>
      </c>
      <c r="E2520" s="313"/>
      <c r="F2520" s="313"/>
      <c r="G2520" s="314"/>
      <c r="H2520" s="314"/>
      <c r="I2520" s="359">
        <f t="shared" si="239"/>
        <v>0</v>
      </c>
      <c r="J2520" s="359">
        <f t="shared" si="240"/>
        <v>0</v>
      </c>
    </row>
    <row r="2521" spans="1:10" ht="38.25">
      <c r="A2521" s="78"/>
      <c r="B2521" s="199"/>
      <c r="C2521" s="357" t="s">
        <v>2029</v>
      </c>
      <c r="D2521" s="271" t="s">
        <v>2214</v>
      </c>
      <c r="E2521" s="313">
        <v>35</v>
      </c>
      <c r="F2521" s="313">
        <v>35</v>
      </c>
      <c r="G2521" s="314">
        <v>27</v>
      </c>
      <c r="H2521" s="314">
        <v>27</v>
      </c>
      <c r="I2521" s="359">
        <f t="shared" si="239"/>
        <v>62</v>
      </c>
      <c r="J2521" s="359">
        <f t="shared" si="240"/>
        <v>62</v>
      </c>
    </row>
    <row r="2522" spans="1:10" ht="36">
      <c r="A2522" s="78"/>
      <c r="B2522" s="199"/>
      <c r="C2522" s="357" t="s">
        <v>2031</v>
      </c>
      <c r="D2522" s="363" t="s">
        <v>2427</v>
      </c>
      <c r="E2522" s="313">
        <v>21</v>
      </c>
      <c r="F2522" s="313">
        <v>21</v>
      </c>
      <c r="G2522" s="314">
        <v>151</v>
      </c>
      <c r="H2522" s="314">
        <v>151</v>
      </c>
      <c r="I2522" s="359">
        <f t="shared" si="239"/>
        <v>172</v>
      </c>
      <c r="J2522" s="359">
        <f t="shared" si="240"/>
        <v>172</v>
      </c>
    </row>
    <row r="2523" spans="1:10" ht="25.5">
      <c r="A2523" s="78"/>
      <c r="B2523" s="199"/>
      <c r="C2523" s="357" t="s">
        <v>1797</v>
      </c>
      <c r="D2523" s="271" t="s">
        <v>1798</v>
      </c>
      <c r="E2523" s="313">
        <v>63</v>
      </c>
      <c r="F2523" s="313">
        <v>63</v>
      </c>
      <c r="G2523" s="314">
        <v>1753</v>
      </c>
      <c r="H2523" s="314">
        <v>1753</v>
      </c>
      <c r="I2523" s="359">
        <f t="shared" si="239"/>
        <v>1816</v>
      </c>
      <c r="J2523" s="359">
        <f t="shared" si="240"/>
        <v>1816</v>
      </c>
    </row>
    <row r="2524" spans="1:10" ht="25.5">
      <c r="A2524" s="78"/>
      <c r="B2524" s="199"/>
      <c r="C2524" s="357" t="s">
        <v>2033</v>
      </c>
      <c r="D2524" s="271" t="s">
        <v>4350</v>
      </c>
      <c r="E2524" s="313">
        <v>24</v>
      </c>
      <c r="F2524" s="313">
        <v>24</v>
      </c>
      <c r="G2524" s="314">
        <v>1143</v>
      </c>
      <c r="H2524" s="314">
        <v>1143</v>
      </c>
      <c r="I2524" s="359">
        <f t="shared" si="239"/>
        <v>1167</v>
      </c>
      <c r="J2524" s="359">
        <f t="shared" si="240"/>
        <v>1167</v>
      </c>
    </row>
    <row r="2525" spans="1:10" ht="25.5">
      <c r="A2525" s="78"/>
      <c r="B2525" s="199"/>
      <c r="C2525" s="357" t="s">
        <v>2035</v>
      </c>
      <c r="D2525" s="271" t="s">
        <v>2036</v>
      </c>
      <c r="E2525" s="313">
        <v>79</v>
      </c>
      <c r="F2525" s="313">
        <v>79</v>
      </c>
      <c r="G2525" s="314">
        <v>1856</v>
      </c>
      <c r="H2525" s="314">
        <v>1856</v>
      </c>
      <c r="I2525" s="359">
        <f t="shared" si="239"/>
        <v>1935</v>
      </c>
      <c r="J2525" s="359">
        <f t="shared" si="240"/>
        <v>1935</v>
      </c>
    </row>
    <row r="2526" spans="1:10" ht="38.25">
      <c r="A2526" s="78"/>
      <c r="B2526" s="199"/>
      <c r="C2526" s="357" t="s">
        <v>1799</v>
      </c>
      <c r="D2526" s="271" t="s">
        <v>4351</v>
      </c>
      <c r="E2526" s="313">
        <v>48</v>
      </c>
      <c r="F2526" s="313">
        <v>48</v>
      </c>
      <c r="G2526" s="314">
        <v>1780</v>
      </c>
      <c r="H2526" s="314">
        <v>1780</v>
      </c>
      <c r="I2526" s="359">
        <f t="shared" si="239"/>
        <v>1828</v>
      </c>
      <c r="J2526" s="359">
        <f t="shared" si="240"/>
        <v>1828</v>
      </c>
    </row>
    <row r="2527" spans="1:10" ht="38.25">
      <c r="A2527" s="78"/>
      <c r="B2527" s="199"/>
      <c r="C2527" s="357" t="s">
        <v>2504</v>
      </c>
      <c r="D2527" s="271" t="s">
        <v>4352</v>
      </c>
      <c r="E2527" s="313"/>
      <c r="F2527" s="313"/>
      <c r="G2527" s="314">
        <v>29</v>
      </c>
      <c r="H2527" s="314">
        <v>29</v>
      </c>
      <c r="I2527" s="359">
        <f t="shared" si="239"/>
        <v>29</v>
      </c>
      <c r="J2527" s="359">
        <f t="shared" si="240"/>
        <v>29</v>
      </c>
    </row>
    <row r="2528" spans="1:10" ht="38.25">
      <c r="A2528" s="78"/>
      <c r="B2528" s="199"/>
      <c r="C2528" s="357" t="s">
        <v>1804</v>
      </c>
      <c r="D2528" s="271" t="s">
        <v>4353</v>
      </c>
      <c r="E2528" s="313"/>
      <c r="F2528" s="313"/>
      <c r="G2528" s="314">
        <v>6</v>
      </c>
      <c r="H2528" s="314">
        <v>6</v>
      </c>
      <c r="I2528" s="359">
        <f t="shared" si="239"/>
        <v>6</v>
      </c>
      <c r="J2528" s="359">
        <f t="shared" si="240"/>
        <v>6</v>
      </c>
    </row>
    <row r="2529" spans="1:10" ht="25.5">
      <c r="A2529" s="78"/>
      <c r="B2529" s="199"/>
      <c r="C2529" s="312" t="s">
        <v>2277</v>
      </c>
      <c r="D2529" s="234" t="s">
        <v>4354</v>
      </c>
      <c r="E2529" s="313"/>
      <c r="F2529" s="313"/>
      <c r="G2529" s="276"/>
      <c r="H2529" s="276"/>
      <c r="I2529" s="359">
        <f t="shared" si="239"/>
        <v>0</v>
      </c>
      <c r="J2529" s="359">
        <f t="shared" si="240"/>
        <v>0</v>
      </c>
    </row>
    <row r="2530" spans="1:10" ht="25.5">
      <c r="A2530" s="78"/>
      <c r="B2530" s="199"/>
      <c r="C2530" s="312" t="s">
        <v>2425</v>
      </c>
      <c r="D2530" s="234" t="s">
        <v>4355</v>
      </c>
      <c r="E2530" s="313"/>
      <c r="F2530" s="313"/>
      <c r="G2530" s="276"/>
      <c r="H2530" s="276"/>
      <c r="I2530" s="359">
        <f t="shared" si="239"/>
        <v>0</v>
      </c>
      <c r="J2530" s="359">
        <f t="shared" si="240"/>
        <v>0</v>
      </c>
    </row>
    <row r="2531" spans="1:10">
      <c r="A2531" s="78"/>
      <c r="B2531" s="199"/>
      <c r="C2531" s="312" t="s">
        <v>4356</v>
      </c>
      <c r="D2531" s="234" t="s">
        <v>4357</v>
      </c>
      <c r="E2531" s="276">
        <v>1</v>
      </c>
      <c r="F2531" s="276">
        <v>1</v>
      </c>
      <c r="G2531" s="276">
        <v>2</v>
      </c>
      <c r="H2531" s="276">
        <v>2</v>
      </c>
      <c r="I2531" s="359">
        <f t="shared" si="239"/>
        <v>3</v>
      </c>
      <c r="J2531" s="359">
        <f t="shared" si="240"/>
        <v>3</v>
      </c>
    </row>
    <row r="2532" spans="1:10">
      <c r="A2532" s="78"/>
      <c r="B2532" s="199"/>
      <c r="C2532" s="316" t="s">
        <v>3267</v>
      </c>
      <c r="D2532" s="271" t="s">
        <v>4358</v>
      </c>
      <c r="E2532" s="276">
        <v>7</v>
      </c>
      <c r="F2532" s="276">
        <v>7</v>
      </c>
      <c r="G2532" s="276">
        <v>4</v>
      </c>
      <c r="H2532" s="276">
        <v>4</v>
      </c>
      <c r="I2532" s="359">
        <f t="shared" si="239"/>
        <v>11</v>
      </c>
      <c r="J2532" s="359">
        <f t="shared" si="240"/>
        <v>11</v>
      </c>
    </row>
    <row r="2533" spans="1:10" ht="25.5">
      <c r="A2533" s="78"/>
      <c r="B2533" s="199"/>
      <c r="C2533" s="316" t="s">
        <v>2481</v>
      </c>
      <c r="D2533" s="234" t="s">
        <v>4359</v>
      </c>
      <c r="E2533" s="276"/>
      <c r="F2533" s="276"/>
      <c r="G2533" s="276"/>
      <c r="H2533" s="276"/>
      <c r="I2533" s="359">
        <f t="shared" si="239"/>
        <v>0</v>
      </c>
      <c r="J2533" s="359">
        <f t="shared" si="240"/>
        <v>0</v>
      </c>
    </row>
    <row r="2534" spans="1:10">
      <c r="A2534" s="78"/>
      <c r="B2534" s="199"/>
      <c r="C2534" s="316" t="s">
        <v>2040</v>
      </c>
      <c r="D2534" s="271" t="s">
        <v>2041</v>
      </c>
      <c r="E2534" s="276">
        <v>11</v>
      </c>
      <c r="F2534" s="276">
        <v>11</v>
      </c>
      <c r="G2534" s="276">
        <v>542</v>
      </c>
      <c r="H2534" s="276">
        <v>542</v>
      </c>
      <c r="I2534" s="359">
        <f t="shared" si="239"/>
        <v>553</v>
      </c>
      <c r="J2534" s="359">
        <f t="shared" si="240"/>
        <v>553</v>
      </c>
    </row>
    <row r="2535" spans="1:10">
      <c r="A2535" s="78"/>
      <c r="B2535" s="199"/>
      <c r="C2535" s="316" t="s">
        <v>2286</v>
      </c>
      <c r="D2535" s="271" t="s">
        <v>2287</v>
      </c>
      <c r="E2535" s="276"/>
      <c r="F2535" s="276"/>
      <c r="G2535" s="276">
        <v>1</v>
      </c>
      <c r="H2535" s="276">
        <v>1</v>
      </c>
      <c r="I2535" s="359">
        <f t="shared" si="239"/>
        <v>1</v>
      </c>
      <c r="J2535" s="359">
        <f t="shared" si="240"/>
        <v>1</v>
      </c>
    </row>
    <row r="2536" spans="1:10" ht="25.5">
      <c r="A2536" s="78"/>
      <c r="B2536" s="199"/>
      <c r="C2536" s="316" t="s">
        <v>2448</v>
      </c>
      <c r="D2536" s="271" t="s">
        <v>4360</v>
      </c>
      <c r="E2536" s="276"/>
      <c r="F2536" s="276"/>
      <c r="G2536" s="276">
        <v>27</v>
      </c>
      <c r="H2536" s="276">
        <v>27</v>
      </c>
      <c r="I2536" s="359">
        <f t="shared" si="239"/>
        <v>27</v>
      </c>
      <c r="J2536" s="359">
        <f t="shared" si="240"/>
        <v>27</v>
      </c>
    </row>
    <row r="2537" spans="1:10" ht="25.5">
      <c r="A2537" s="78"/>
      <c r="B2537" s="199"/>
      <c r="C2537" s="316" t="s">
        <v>2130</v>
      </c>
      <c r="D2537" s="271" t="s">
        <v>4361</v>
      </c>
      <c r="E2537" s="276">
        <v>16</v>
      </c>
      <c r="F2537" s="276">
        <v>16</v>
      </c>
      <c r="G2537" s="276">
        <v>6</v>
      </c>
      <c r="H2537" s="276">
        <v>6</v>
      </c>
      <c r="I2537" s="359">
        <f t="shared" si="239"/>
        <v>22</v>
      </c>
      <c r="J2537" s="359">
        <f t="shared" si="240"/>
        <v>22</v>
      </c>
    </row>
    <row r="2538" spans="1:10">
      <c r="A2538" s="78"/>
      <c r="B2538" s="199"/>
      <c r="C2538" s="316" t="s">
        <v>4362</v>
      </c>
      <c r="D2538" s="271" t="s">
        <v>4363</v>
      </c>
      <c r="E2538" s="276"/>
      <c r="F2538" s="276"/>
      <c r="G2538" s="276"/>
      <c r="H2538" s="276"/>
      <c r="I2538" s="359">
        <f t="shared" ref="I2538:I2569" si="241">E2538+G2538</f>
        <v>0</v>
      </c>
      <c r="J2538" s="359">
        <f t="shared" ref="J2538:J2569" si="242">F2538+H2538</f>
        <v>0</v>
      </c>
    </row>
    <row r="2539" spans="1:10">
      <c r="A2539" s="78"/>
      <c r="B2539" s="199"/>
      <c r="C2539" s="316" t="s">
        <v>4364</v>
      </c>
      <c r="D2539" s="271" t="s">
        <v>4365</v>
      </c>
      <c r="E2539" s="276"/>
      <c r="F2539" s="276"/>
      <c r="G2539" s="276"/>
      <c r="H2539" s="276"/>
      <c r="I2539" s="359">
        <f t="shared" si="241"/>
        <v>0</v>
      </c>
      <c r="J2539" s="359">
        <f t="shared" si="242"/>
        <v>0</v>
      </c>
    </row>
    <row r="2540" spans="1:10" ht="25.5">
      <c r="A2540" s="78"/>
      <c r="B2540" s="199"/>
      <c r="C2540" s="316" t="s">
        <v>4366</v>
      </c>
      <c r="D2540" s="271" t="s">
        <v>4367</v>
      </c>
      <c r="E2540" s="276"/>
      <c r="F2540" s="276"/>
      <c r="G2540" s="276"/>
      <c r="H2540" s="276"/>
      <c r="I2540" s="359">
        <f t="shared" si="241"/>
        <v>0</v>
      </c>
      <c r="J2540" s="359">
        <f t="shared" si="242"/>
        <v>0</v>
      </c>
    </row>
    <row r="2541" spans="1:10">
      <c r="A2541" s="78"/>
      <c r="B2541" s="199"/>
      <c r="C2541" s="316" t="s">
        <v>2038</v>
      </c>
      <c r="D2541" s="271" t="s">
        <v>2039</v>
      </c>
      <c r="E2541" s="276">
        <v>11</v>
      </c>
      <c r="F2541" s="276">
        <v>11</v>
      </c>
      <c r="G2541" s="276">
        <v>471</v>
      </c>
      <c r="H2541" s="276">
        <v>471</v>
      </c>
      <c r="I2541" s="359">
        <f t="shared" si="241"/>
        <v>482</v>
      </c>
      <c r="J2541" s="359">
        <f t="shared" si="242"/>
        <v>482</v>
      </c>
    </row>
    <row r="2542" spans="1:10" ht="25.5">
      <c r="A2542" s="78"/>
      <c r="B2542" s="199"/>
      <c r="C2542" s="316" t="s">
        <v>4368</v>
      </c>
      <c r="D2542" s="271" t="s">
        <v>4369</v>
      </c>
      <c r="E2542" s="276"/>
      <c r="F2542" s="276"/>
      <c r="G2542" s="276"/>
      <c r="H2542" s="276"/>
      <c r="I2542" s="359">
        <f t="shared" si="241"/>
        <v>0</v>
      </c>
      <c r="J2542" s="359">
        <f t="shared" si="242"/>
        <v>0</v>
      </c>
    </row>
    <row r="2543" spans="1:10">
      <c r="A2543" s="78"/>
      <c r="B2543" s="199"/>
      <c r="C2543" s="316" t="s">
        <v>4370</v>
      </c>
      <c r="D2543" s="271" t="s">
        <v>1270</v>
      </c>
      <c r="E2543" s="276"/>
      <c r="F2543" s="276"/>
      <c r="G2543" s="276"/>
      <c r="H2543" s="276"/>
      <c r="I2543" s="359">
        <f t="shared" si="241"/>
        <v>0</v>
      </c>
      <c r="J2543" s="359">
        <f t="shared" si="242"/>
        <v>0</v>
      </c>
    </row>
    <row r="2544" spans="1:10">
      <c r="A2544" s="78"/>
      <c r="B2544" s="199"/>
      <c r="C2544" s="316" t="s">
        <v>2086</v>
      </c>
      <c r="D2544" s="271" t="s">
        <v>2087</v>
      </c>
      <c r="E2544" s="276"/>
      <c r="F2544" s="276"/>
      <c r="G2544" s="276"/>
      <c r="H2544" s="276"/>
      <c r="I2544" s="359">
        <f t="shared" si="241"/>
        <v>0</v>
      </c>
      <c r="J2544" s="359">
        <f t="shared" si="242"/>
        <v>0</v>
      </c>
    </row>
    <row r="2545" spans="1:10">
      <c r="A2545" s="78"/>
      <c r="B2545" s="199"/>
      <c r="C2545" s="316" t="s">
        <v>4371</v>
      </c>
      <c r="D2545" s="271" t="s">
        <v>4372</v>
      </c>
      <c r="E2545" s="276"/>
      <c r="F2545" s="276"/>
      <c r="G2545" s="276"/>
      <c r="H2545" s="276"/>
      <c r="I2545" s="359">
        <f t="shared" si="241"/>
        <v>0</v>
      </c>
      <c r="J2545" s="359">
        <f t="shared" si="242"/>
        <v>0</v>
      </c>
    </row>
    <row r="2546" spans="1:10">
      <c r="A2546" s="78"/>
      <c r="B2546" s="199"/>
      <c r="C2546" s="316" t="s">
        <v>2470</v>
      </c>
      <c r="D2546" s="271" t="s">
        <v>2471</v>
      </c>
      <c r="E2546" s="276">
        <v>43</v>
      </c>
      <c r="F2546" s="276">
        <v>43</v>
      </c>
      <c r="G2546" s="276">
        <v>190</v>
      </c>
      <c r="H2546" s="276">
        <v>190</v>
      </c>
      <c r="I2546" s="359">
        <f t="shared" si="241"/>
        <v>233</v>
      </c>
      <c r="J2546" s="359">
        <f t="shared" si="242"/>
        <v>233</v>
      </c>
    </row>
    <row r="2547" spans="1:10" ht="25.5">
      <c r="A2547" s="78"/>
      <c r="B2547" s="199"/>
      <c r="C2547" s="316" t="s">
        <v>2199</v>
      </c>
      <c r="D2547" s="271" t="s">
        <v>4210</v>
      </c>
      <c r="E2547" s="276">
        <v>120</v>
      </c>
      <c r="F2547" s="276">
        <v>120</v>
      </c>
      <c r="G2547" s="276">
        <v>493</v>
      </c>
      <c r="H2547" s="276">
        <v>493</v>
      </c>
      <c r="I2547" s="359">
        <f t="shared" si="241"/>
        <v>613</v>
      </c>
      <c r="J2547" s="359">
        <f t="shared" si="242"/>
        <v>613</v>
      </c>
    </row>
    <row r="2548" spans="1:10" ht="25.5">
      <c r="A2548" s="78"/>
      <c r="B2548" s="199"/>
      <c r="C2548" s="316" t="s">
        <v>2494</v>
      </c>
      <c r="D2548" s="271" t="s">
        <v>2495</v>
      </c>
      <c r="E2548" s="276">
        <v>13</v>
      </c>
      <c r="F2548" s="276">
        <v>13</v>
      </c>
      <c r="G2548" s="276">
        <v>20</v>
      </c>
      <c r="H2548" s="276">
        <v>20</v>
      </c>
      <c r="I2548" s="359">
        <f t="shared" si="241"/>
        <v>33</v>
      </c>
      <c r="J2548" s="359">
        <f t="shared" si="242"/>
        <v>33</v>
      </c>
    </row>
    <row r="2549" spans="1:10">
      <c r="A2549" s="78"/>
      <c r="B2549" s="199"/>
      <c r="C2549" s="316" t="s">
        <v>4227</v>
      </c>
      <c r="D2549" s="271" t="s">
        <v>4373</v>
      </c>
      <c r="E2549" s="276">
        <v>7</v>
      </c>
      <c r="F2549" s="276">
        <v>7</v>
      </c>
      <c r="G2549" s="276">
        <v>4</v>
      </c>
      <c r="H2549" s="276">
        <v>4</v>
      </c>
      <c r="I2549" s="359">
        <f t="shared" si="241"/>
        <v>11</v>
      </c>
      <c r="J2549" s="359">
        <f t="shared" si="242"/>
        <v>11</v>
      </c>
    </row>
    <row r="2550" spans="1:10">
      <c r="A2550" s="78"/>
      <c r="B2550" s="199"/>
      <c r="C2550" s="316" t="s">
        <v>2012</v>
      </c>
      <c r="D2550" s="271" t="s">
        <v>4374</v>
      </c>
      <c r="E2550" s="276"/>
      <c r="F2550" s="276"/>
      <c r="G2550" s="276"/>
      <c r="H2550" s="276"/>
      <c r="I2550" s="359">
        <f t="shared" si="241"/>
        <v>0</v>
      </c>
      <c r="J2550" s="359">
        <f t="shared" si="242"/>
        <v>0</v>
      </c>
    </row>
    <row r="2551" spans="1:10" ht="25.5">
      <c r="A2551" s="78"/>
      <c r="B2551" s="199"/>
      <c r="C2551" s="316" t="s">
        <v>2054</v>
      </c>
      <c r="D2551" s="271" t="s">
        <v>4211</v>
      </c>
      <c r="E2551" s="276">
        <v>143</v>
      </c>
      <c r="F2551" s="276">
        <v>143</v>
      </c>
      <c r="G2551" s="276">
        <v>106</v>
      </c>
      <c r="H2551" s="276">
        <v>106</v>
      </c>
      <c r="I2551" s="359">
        <f t="shared" si="241"/>
        <v>249</v>
      </c>
      <c r="J2551" s="359">
        <f t="shared" si="242"/>
        <v>249</v>
      </c>
    </row>
    <row r="2552" spans="1:10" ht="25.5">
      <c r="A2552" s="78"/>
      <c r="B2552" s="199"/>
      <c r="C2552" s="316" t="s">
        <v>2240</v>
      </c>
      <c r="D2552" s="271" t="s">
        <v>4375</v>
      </c>
      <c r="E2552" s="276">
        <v>18</v>
      </c>
      <c r="F2552" s="276">
        <v>18</v>
      </c>
      <c r="G2552" s="276">
        <v>376</v>
      </c>
      <c r="H2552" s="276">
        <v>376</v>
      </c>
      <c r="I2552" s="359">
        <f t="shared" si="241"/>
        <v>394</v>
      </c>
      <c r="J2552" s="359">
        <f t="shared" si="242"/>
        <v>394</v>
      </c>
    </row>
    <row r="2553" spans="1:10">
      <c r="A2553" s="78"/>
      <c r="B2553" s="199"/>
      <c r="C2553" s="316" t="s">
        <v>2090</v>
      </c>
      <c r="D2553" s="271" t="s">
        <v>2091</v>
      </c>
      <c r="E2553" s="276"/>
      <c r="F2553" s="276"/>
      <c r="G2553" s="276"/>
      <c r="H2553" s="276"/>
      <c r="I2553" s="359">
        <f t="shared" si="241"/>
        <v>0</v>
      </c>
      <c r="J2553" s="359">
        <f t="shared" si="242"/>
        <v>0</v>
      </c>
    </row>
    <row r="2554" spans="1:10" ht="25.5">
      <c r="A2554" s="78"/>
      <c r="B2554" s="199"/>
      <c r="C2554" s="316" t="s">
        <v>2186</v>
      </c>
      <c r="D2554" s="271" t="s">
        <v>4376</v>
      </c>
      <c r="E2554" s="276"/>
      <c r="F2554" s="276"/>
      <c r="G2554" s="276">
        <v>2</v>
      </c>
      <c r="H2554" s="276">
        <v>2</v>
      </c>
      <c r="I2554" s="359">
        <f t="shared" si="241"/>
        <v>2</v>
      </c>
      <c r="J2554" s="359">
        <f t="shared" si="242"/>
        <v>2</v>
      </c>
    </row>
    <row r="2555" spans="1:10" ht="25.5">
      <c r="A2555" s="78"/>
      <c r="B2555" s="199"/>
      <c r="C2555" s="316" t="s">
        <v>2066</v>
      </c>
      <c r="D2555" s="271" t="s">
        <v>4377</v>
      </c>
      <c r="E2555" s="276"/>
      <c r="F2555" s="276"/>
      <c r="G2555" s="276">
        <v>89</v>
      </c>
      <c r="H2555" s="276">
        <v>89</v>
      </c>
      <c r="I2555" s="359">
        <f t="shared" si="241"/>
        <v>89</v>
      </c>
      <c r="J2555" s="359">
        <f t="shared" si="242"/>
        <v>89</v>
      </c>
    </row>
    <row r="2556" spans="1:10">
      <c r="A2556" s="78"/>
      <c r="B2556" s="199"/>
      <c r="C2556" s="316" t="s">
        <v>2068</v>
      </c>
      <c r="D2556" s="271" t="s">
        <v>4378</v>
      </c>
      <c r="E2556" s="276">
        <v>1</v>
      </c>
      <c r="F2556" s="276">
        <v>1</v>
      </c>
      <c r="G2556" s="276">
        <v>44</v>
      </c>
      <c r="H2556" s="276">
        <v>44</v>
      </c>
      <c r="I2556" s="359">
        <f t="shared" si="241"/>
        <v>45</v>
      </c>
      <c r="J2556" s="359">
        <f t="shared" si="242"/>
        <v>45</v>
      </c>
    </row>
    <row r="2557" spans="1:10" ht="25.5">
      <c r="A2557" s="78"/>
      <c r="B2557" s="199"/>
      <c r="C2557" s="316" t="s">
        <v>1801</v>
      </c>
      <c r="D2557" s="271" t="s">
        <v>4379</v>
      </c>
      <c r="E2557" s="276">
        <v>2</v>
      </c>
      <c r="F2557" s="276">
        <v>2</v>
      </c>
      <c r="G2557" s="276">
        <v>353</v>
      </c>
      <c r="H2557" s="276">
        <v>353</v>
      </c>
      <c r="I2557" s="359">
        <f t="shared" si="241"/>
        <v>355</v>
      </c>
      <c r="J2557" s="359">
        <f t="shared" si="242"/>
        <v>355</v>
      </c>
    </row>
    <row r="2558" spans="1:10">
      <c r="A2558" s="78"/>
      <c r="B2558" s="199"/>
      <c r="C2558" s="316" t="s">
        <v>2073</v>
      </c>
      <c r="D2558" s="271" t="s">
        <v>4380</v>
      </c>
      <c r="E2558" s="276">
        <v>1</v>
      </c>
      <c r="F2558" s="276">
        <v>1</v>
      </c>
      <c r="G2558" s="276">
        <v>52</v>
      </c>
      <c r="H2558" s="276">
        <v>52</v>
      </c>
      <c r="I2558" s="359">
        <f t="shared" si="241"/>
        <v>53</v>
      </c>
      <c r="J2558" s="359">
        <f t="shared" si="242"/>
        <v>53</v>
      </c>
    </row>
    <row r="2559" spans="1:10" ht="25.5">
      <c r="A2559" s="78"/>
      <c r="B2559" s="199"/>
      <c r="C2559" s="316" t="s">
        <v>1802</v>
      </c>
      <c r="D2559" s="271" t="s">
        <v>4381</v>
      </c>
      <c r="E2559" s="276"/>
      <c r="F2559" s="276"/>
      <c r="G2559" s="276">
        <v>13</v>
      </c>
      <c r="H2559" s="276">
        <v>13</v>
      </c>
      <c r="I2559" s="359">
        <f t="shared" si="241"/>
        <v>13</v>
      </c>
      <c r="J2559" s="359">
        <f t="shared" si="242"/>
        <v>13</v>
      </c>
    </row>
    <row r="2560" spans="1:10">
      <c r="A2560" s="78"/>
      <c r="B2560" s="199"/>
      <c r="C2560" s="316" t="s">
        <v>2075</v>
      </c>
      <c r="D2560" s="271" t="s">
        <v>4217</v>
      </c>
      <c r="E2560" s="276"/>
      <c r="F2560" s="276"/>
      <c r="G2560" s="276"/>
      <c r="H2560" s="276"/>
      <c r="I2560" s="359">
        <f t="shared" si="241"/>
        <v>0</v>
      </c>
      <c r="J2560" s="359">
        <f t="shared" si="242"/>
        <v>0</v>
      </c>
    </row>
    <row r="2561" spans="1:10" ht="25.5">
      <c r="A2561" s="78"/>
      <c r="B2561" s="199"/>
      <c r="C2561" s="316" t="s">
        <v>1803</v>
      </c>
      <c r="D2561" s="271" t="s">
        <v>4382</v>
      </c>
      <c r="E2561" s="276">
        <v>3</v>
      </c>
      <c r="F2561" s="276">
        <v>3</v>
      </c>
      <c r="G2561" s="276">
        <v>1699</v>
      </c>
      <c r="H2561" s="276">
        <v>1699</v>
      </c>
      <c r="I2561" s="359">
        <f t="shared" si="241"/>
        <v>1702</v>
      </c>
      <c r="J2561" s="359">
        <f t="shared" si="242"/>
        <v>1702</v>
      </c>
    </row>
    <row r="2562" spans="1:10" ht="25.5">
      <c r="A2562" s="78"/>
      <c r="B2562" s="199"/>
      <c r="C2562" s="316" t="s">
        <v>2232</v>
      </c>
      <c r="D2562" s="271" t="s">
        <v>4383</v>
      </c>
      <c r="E2562" s="276"/>
      <c r="F2562" s="276"/>
      <c r="G2562" s="276">
        <v>5</v>
      </c>
      <c r="H2562" s="276">
        <v>5</v>
      </c>
      <c r="I2562" s="359">
        <f t="shared" si="241"/>
        <v>5</v>
      </c>
      <c r="J2562" s="359">
        <f t="shared" si="242"/>
        <v>5</v>
      </c>
    </row>
    <row r="2563" spans="1:10" ht="25.5">
      <c r="A2563" s="78"/>
      <c r="B2563" s="199"/>
      <c r="C2563" s="364" t="s">
        <v>2492</v>
      </c>
      <c r="D2563" s="271" t="s">
        <v>4384</v>
      </c>
      <c r="E2563" s="276">
        <v>95</v>
      </c>
      <c r="F2563" s="276">
        <v>95</v>
      </c>
      <c r="G2563" s="276">
        <v>37</v>
      </c>
      <c r="H2563" s="276">
        <v>37</v>
      </c>
      <c r="I2563" s="359">
        <f t="shared" si="241"/>
        <v>132</v>
      </c>
      <c r="J2563" s="359">
        <f t="shared" si="242"/>
        <v>132</v>
      </c>
    </row>
    <row r="2564" spans="1:10" ht="38.25">
      <c r="A2564" s="78"/>
      <c r="B2564" s="199"/>
      <c r="C2564" s="316" t="s">
        <v>2078</v>
      </c>
      <c r="D2564" s="271" t="s">
        <v>4385</v>
      </c>
      <c r="E2564" s="276"/>
      <c r="F2564" s="276"/>
      <c r="G2564" s="276"/>
      <c r="H2564" s="276"/>
      <c r="I2564" s="359">
        <f t="shared" si="241"/>
        <v>0</v>
      </c>
      <c r="J2564" s="359">
        <f t="shared" si="242"/>
        <v>0</v>
      </c>
    </row>
    <row r="2565" spans="1:10" ht="25.5">
      <c r="A2565" s="78"/>
      <c r="B2565" s="199"/>
      <c r="C2565" s="316" t="s">
        <v>3932</v>
      </c>
      <c r="D2565" s="271" t="s">
        <v>4386</v>
      </c>
      <c r="E2565" s="276"/>
      <c r="F2565" s="276"/>
      <c r="G2565" s="276"/>
      <c r="H2565" s="276"/>
      <c r="I2565" s="359">
        <f t="shared" si="241"/>
        <v>0</v>
      </c>
      <c r="J2565" s="359">
        <f t="shared" si="242"/>
        <v>0</v>
      </c>
    </row>
    <row r="2566" spans="1:10" ht="25.5">
      <c r="A2566" s="78"/>
      <c r="B2566" s="199"/>
      <c r="C2566" s="316" t="s">
        <v>2176</v>
      </c>
      <c r="D2566" s="271" t="s">
        <v>2225</v>
      </c>
      <c r="E2566" s="276">
        <v>3</v>
      </c>
      <c r="F2566" s="276">
        <v>3</v>
      </c>
      <c r="G2566" s="276">
        <v>34</v>
      </c>
      <c r="H2566" s="276">
        <v>34</v>
      </c>
      <c r="I2566" s="359">
        <f t="shared" si="241"/>
        <v>37</v>
      </c>
      <c r="J2566" s="359">
        <f t="shared" si="242"/>
        <v>37</v>
      </c>
    </row>
    <row r="2567" spans="1:10" ht="25.5">
      <c r="A2567" s="78"/>
      <c r="B2567" s="199"/>
      <c r="C2567" s="316" t="s">
        <v>2877</v>
      </c>
      <c r="D2567" s="271" t="s">
        <v>4387</v>
      </c>
      <c r="E2567" s="276">
        <v>2</v>
      </c>
      <c r="F2567" s="276">
        <v>2</v>
      </c>
      <c r="G2567" s="276"/>
      <c r="H2567" s="276"/>
      <c r="I2567" s="359">
        <f t="shared" si="241"/>
        <v>2</v>
      </c>
      <c r="J2567" s="359">
        <f t="shared" si="242"/>
        <v>2</v>
      </c>
    </row>
    <row r="2568" spans="1:10">
      <c r="A2568" s="78"/>
      <c r="B2568" s="199"/>
      <c r="C2568" s="316" t="s">
        <v>4388</v>
      </c>
      <c r="D2568" s="271" t="s">
        <v>4389</v>
      </c>
      <c r="E2568" s="276"/>
      <c r="F2568" s="276"/>
      <c r="G2568" s="276"/>
      <c r="H2568" s="276"/>
      <c r="I2568" s="359">
        <f t="shared" si="241"/>
        <v>0</v>
      </c>
      <c r="J2568" s="359">
        <f t="shared" si="242"/>
        <v>0</v>
      </c>
    </row>
    <row r="2569" spans="1:10" ht="25.5">
      <c r="A2569" s="78"/>
      <c r="B2569" s="199"/>
      <c r="C2569" s="316" t="s">
        <v>4390</v>
      </c>
      <c r="D2569" s="271" t="s">
        <v>4391</v>
      </c>
      <c r="E2569" s="276">
        <v>8</v>
      </c>
      <c r="F2569" s="276">
        <v>8</v>
      </c>
      <c r="G2569" s="276">
        <v>3</v>
      </c>
      <c r="H2569" s="276">
        <v>3</v>
      </c>
      <c r="I2569" s="359">
        <f t="shared" si="241"/>
        <v>11</v>
      </c>
      <c r="J2569" s="359">
        <f t="shared" si="242"/>
        <v>11</v>
      </c>
    </row>
    <row r="2570" spans="1:10" ht="38.25">
      <c r="A2570" s="78"/>
      <c r="B2570" s="199"/>
      <c r="C2570" s="316" t="s">
        <v>3018</v>
      </c>
      <c r="D2570" s="271" t="s">
        <v>4392</v>
      </c>
      <c r="E2570" s="276"/>
      <c r="F2570" s="276"/>
      <c r="G2570" s="276">
        <v>1</v>
      </c>
      <c r="H2570" s="276">
        <v>1</v>
      </c>
      <c r="I2570" s="359">
        <f t="shared" ref="I2570:I2601" si="243">E2570+G2570</f>
        <v>1</v>
      </c>
      <c r="J2570" s="359">
        <f t="shared" ref="J2570:J2601" si="244">F2570+H2570</f>
        <v>1</v>
      </c>
    </row>
    <row r="2571" spans="1:10" ht="25.5">
      <c r="A2571" s="78"/>
      <c r="B2571" s="199"/>
      <c r="C2571" s="316" t="s">
        <v>1795</v>
      </c>
      <c r="D2571" s="271" t="s">
        <v>2051</v>
      </c>
      <c r="E2571" s="276"/>
      <c r="F2571" s="276"/>
      <c r="G2571" s="276">
        <v>49</v>
      </c>
      <c r="H2571" s="276">
        <v>49</v>
      </c>
      <c r="I2571" s="359">
        <f t="shared" si="243"/>
        <v>49</v>
      </c>
      <c r="J2571" s="359">
        <f t="shared" si="244"/>
        <v>49</v>
      </c>
    </row>
    <row r="2572" spans="1:10">
      <c r="A2572" s="78"/>
      <c r="B2572" s="199"/>
      <c r="C2572" s="316" t="s">
        <v>1807</v>
      </c>
      <c r="D2572" s="271" t="s">
        <v>4393</v>
      </c>
      <c r="E2572" s="276"/>
      <c r="F2572" s="276"/>
      <c r="G2572" s="276">
        <v>91</v>
      </c>
      <c r="H2572" s="276">
        <v>91</v>
      </c>
      <c r="I2572" s="359">
        <f t="shared" si="243"/>
        <v>91</v>
      </c>
      <c r="J2572" s="359">
        <f t="shared" si="244"/>
        <v>91</v>
      </c>
    </row>
    <row r="2573" spans="1:10">
      <c r="A2573" s="78"/>
      <c r="B2573" s="199"/>
      <c r="C2573" s="316" t="s">
        <v>2088</v>
      </c>
      <c r="D2573" s="271" t="s">
        <v>2089</v>
      </c>
      <c r="E2573" s="276"/>
      <c r="F2573" s="276"/>
      <c r="G2573" s="276"/>
      <c r="H2573" s="276"/>
      <c r="I2573" s="359">
        <f t="shared" si="243"/>
        <v>0</v>
      </c>
      <c r="J2573" s="359">
        <f t="shared" si="244"/>
        <v>0</v>
      </c>
    </row>
    <row r="2574" spans="1:10">
      <c r="A2574" s="78"/>
      <c r="B2574" s="199"/>
      <c r="C2574" s="316" t="s">
        <v>1815</v>
      </c>
      <c r="D2574" s="271" t="s">
        <v>1816</v>
      </c>
      <c r="E2574" s="276"/>
      <c r="F2574" s="276"/>
      <c r="G2574" s="276">
        <v>48</v>
      </c>
      <c r="H2574" s="276">
        <v>48</v>
      </c>
      <c r="I2574" s="359">
        <f t="shared" si="243"/>
        <v>48</v>
      </c>
      <c r="J2574" s="359">
        <f t="shared" si="244"/>
        <v>48</v>
      </c>
    </row>
    <row r="2575" spans="1:10">
      <c r="A2575" s="78"/>
      <c r="B2575" s="199"/>
      <c r="C2575" s="316" t="s">
        <v>2456</v>
      </c>
      <c r="D2575" s="271" t="s">
        <v>2457</v>
      </c>
      <c r="E2575" s="276"/>
      <c r="F2575" s="276"/>
      <c r="G2575" s="276"/>
      <c r="H2575" s="276"/>
      <c r="I2575" s="359">
        <f t="shared" si="243"/>
        <v>0</v>
      </c>
      <c r="J2575" s="359">
        <f t="shared" si="244"/>
        <v>0</v>
      </c>
    </row>
    <row r="2576" spans="1:10">
      <c r="A2576" s="78"/>
      <c r="B2576" s="199"/>
      <c r="C2576" s="316" t="s">
        <v>4394</v>
      </c>
      <c r="D2576" s="271" t="s">
        <v>4395</v>
      </c>
      <c r="E2576" s="276"/>
      <c r="F2576" s="276"/>
      <c r="G2576" s="276">
        <v>1</v>
      </c>
      <c r="H2576" s="276">
        <v>1</v>
      </c>
      <c r="I2576" s="359">
        <f t="shared" si="243"/>
        <v>1</v>
      </c>
      <c r="J2576" s="359">
        <f t="shared" si="244"/>
        <v>1</v>
      </c>
    </row>
    <row r="2577" spans="1:10">
      <c r="A2577" s="78"/>
      <c r="B2577" s="199"/>
      <c r="C2577" s="316" t="s">
        <v>1966</v>
      </c>
      <c r="D2577" s="271" t="s">
        <v>1967</v>
      </c>
      <c r="E2577" s="276"/>
      <c r="F2577" s="276"/>
      <c r="G2577" s="276">
        <v>29</v>
      </c>
      <c r="H2577" s="276">
        <v>29</v>
      </c>
      <c r="I2577" s="359">
        <f t="shared" si="243"/>
        <v>29</v>
      </c>
      <c r="J2577" s="359">
        <f t="shared" si="244"/>
        <v>29</v>
      </c>
    </row>
    <row r="2578" spans="1:10" ht="25.5">
      <c r="A2578" s="78"/>
      <c r="B2578" s="199"/>
      <c r="C2578" s="316" t="s">
        <v>1822</v>
      </c>
      <c r="D2578" s="271" t="s">
        <v>4396</v>
      </c>
      <c r="E2578" s="276"/>
      <c r="F2578" s="276"/>
      <c r="G2578" s="276">
        <v>40</v>
      </c>
      <c r="H2578" s="276">
        <v>40</v>
      </c>
      <c r="I2578" s="359">
        <f t="shared" si="243"/>
        <v>40</v>
      </c>
      <c r="J2578" s="359">
        <f t="shared" si="244"/>
        <v>40</v>
      </c>
    </row>
    <row r="2579" spans="1:10">
      <c r="A2579" s="78"/>
      <c r="B2579" s="199"/>
      <c r="C2579" s="316" t="s">
        <v>3235</v>
      </c>
      <c r="D2579" s="271" t="s">
        <v>3236</v>
      </c>
      <c r="E2579" s="276"/>
      <c r="F2579" s="276"/>
      <c r="G2579" s="276"/>
      <c r="H2579" s="276"/>
      <c r="I2579" s="359">
        <f t="shared" si="243"/>
        <v>0</v>
      </c>
      <c r="J2579" s="359">
        <f t="shared" si="244"/>
        <v>0</v>
      </c>
    </row>
    <row r="2580" spans="1:10" ht="25.5">
      <c r="A2580" s="78"/>
      <c r="B2580" s="199"/>
      <c r="C2580" s="316" t="s">
        <v>2152</v>
      </c>
      <c r="D2580" s="271" t="s">
        <v>4004</v>
      </c>
      <c r="E2580" s="276"/>
      <c r="F2580" s="276"/>
      <c r="G2580" s="276">
        <v>98</v>
      </c>
      <c r="H2580" s="276">
        <v>98</v>
      </c>
      <c r="I2580" s="359">
        <f t="shared" si="243"/>
        <v>98</v>
      </c>
      <c r="J2580" s="359">
        <f t="shared" si="244"/>
        <v>98</v>
      </c>
    </row>
    <row r="2581" spans="1:10" ht="25.5">
      <c r="A2581" s="78"/>
      <c r="B2581" s="199"/>
      <c r="C2581" s="316" t="s">
        <v>1824</v>
      </c>
      <c r="D2581" s="271" t="s">
        <v>2631</v>
      </c>
      <c r="E2581" s="276"/>
      <c r="F2581" s="276"/>
      <c r="G2581" s="276">
        <v>36</v>
      </c>
      <c r="H2581" s="276">
        <v>36</v>
      </c>
      <c r="I2581" s="359">
        <f t="shared" si="243"/>
        <v>36</v>
      </c>
      <c r="J2581" s="359">
        <f t="shared" si="244"/>
        <v>36</v>
      </c>
    </row>
    <row r="2582" spans="1:10">
      <c r="A2582" s="78"/>
      <c r="B2582" s="199"/>
      <c r="C2582" s="312" t="s">
        <v>2128</v>
      </c>
      <c r="D2582" s="271" t="s">
        <v>4397</v>
      </c>
      <c r="E2582" s="276"/>
      <c r="F2582" s="276"/>
      <c r="G2582" s="276">
        <v>156</v>
      </c>
      <c r="H2582" s="276">
        <v>156</v>
      </c>
      <c r="I2582" s="359">
        <f t="shared" si="243"/>
        <v>156</v>
      </c>
      <c r="J2582" s="359">
        <f t="shared" si="244"/>
        <v>156</v>
      </c>
    </row>
    <row r="2583" spans="1:10">
      <c r="A2583" s="78"/>
      <c r="B2583" s="199"/>
      <c r="C2583" s="316" t="s">
        <v>2556</v>
      </c>
      <c r="D2583" s="234" t="s">
        <v>3834</v>
      </c>
      <c r="E2583" s="276"/>
      <c r="F2583" s="276"/>
      <c r="G2583" s="314"/>
      <c r="H2583" s="314"/>
      <c r="I2583" s="359">
        <f t="shared" si="243"/>
        <v>0</v>
      </c>
      <c r="J2583" s="359">
        <f t="shared" si="244"/>
        <v>0</v>
      </c>
    </row>
    <row r="2584" spans="1:10" ht="25.5">
      <c r="A2584" s="78"/>
      <c r="B2584" s="199"/>
      <c r="C2584" s="316" t="s">
        <v>2268</v>
      </c>
      <c r="D2584" s="234" t="s">
        <v>4398</v>
      </c>
      <c r="E2584" s="276"/>
      <c r="F2584" s="276"/>
      <c r="G2584" s="314"/>
      <c r="H2584" s="314"/>
      <c r="I2584" s="359">
        <f t="shared" si="243"/>
        <v>0</v>
      </c>
      <c r="J2584" s="359">
        <f t="shared" si="244"/>
        <v>0</v>
      </c>
    </row>
    <row r="2585" spans="1:10">
      <c r="A2585" s="78"/>
      <c r="B2585" s="199"/>
      <c r="C2585" s="316" t="s">
        <v>1809</v>
      </c>
      <c r="D2585" s="234" t="s">
        <v>1810</v>
      </c>
      <c r="E2585" s="313"/>
      <c r="F2585" s="313"/>
      <c r="G2585" s="314">
        <v>1</v>
      </c>
      <c r="H2585" s="314">
        <v>1</v>
      </c>
      <c r="I2585" s="359">
        <f t="shared" si="243"/>
        <v>1</v>
      </c>
      <c r="J2585" s="359">
        <f t="shared" si="244"/>
        <v>1</v>
      </c>
    </row>
    <row r="2586" spans="1:10">
      <c r="A2586" s="78"/>
      <c r="B2586" s="199"/>
      <c r="C2586" s="316" t="s">
        <v>4399</v>
      </c>
      <c r="D2586" s="234" t="s">
        <v>4400</v>
      </c>
      <c r="E2586" s="313">
        <v>22</v>
      </c>
      <c r="F2586" s="313">
        <v>22</v>
      </c>
      <c r="G2586" s="314"/>
      <c r="H2586" s="314"/>
      <c r="I2586" s="359">
        <f t="shared" si="243"/>
        <v>22</v>
      </c>
      <c r="J2586" s="359">
        <f t="shared" si="244"/>
        <v>22</v>
      </c>
    </row>
    <row r="2587" spans="1:10" ht="25.5">
      <c r="A2587" s="78"/>
      <c r="B2587" s="199"/>
      <c r="C2587" s="316" t="s">
        <v>2049</v>
      </c>
      <c r="D2587" s="234" t="s">
        <v>2050</v>
      </c>
      <c r="E2587" s="313"/>
      <c r="F2587" s="313"/>
      <c r="G2587" s="314">
        <v>26</v>
      </c>
      <c r="H2587" s="314">
        <v>26</v>
      </c>
      <c r="I2587" s="359">
        <f t="shared" si="243"/>
        <v>26</v>
      </c>
      <c r="J2587" s="359">
        <f t="shared" si="244"/>
        <v>26</v>
      </c>
    </row>
    <row r="2588" spans="1:10">
      <c r="A2588" s="78"/>
      <c r="B2588" s="199"/>
      <c r="C2588" s="316" t="s">
        <v>4192</v>
      </c>
      <c r="D2588" s="234" t="s">
        <v>4193</v>
      </c>
      <c r="E2588" s="313">
        <v>11</v>
      </c>
      <c r="F2588" s="313">
        <v>11</v>
      </c>
      <c r="G2588" s="314"/>
      <c r="H2588" s="314"/>
      <c r="I2588" s="359">
        <f t="shared" si="243"/>
        <v>11</v>
      </c>
      <c r="J2588" s="359">
        <f t="shared" si="244"/>
        <v>11</v>
      </c>
    </row>
    <row r="2589" spans="1:10">
      <c r="A2589" s="78"/>
      <c r="B2589" s="199"/>
      <c r="C2589" s="316" t="s">
        <v>4401</v>
      </c>
      <c r="D2589" s="234" t="s">
        <v>4402</v>
      </c>
      <c r="E2589" s="313"/>
      <c r="F2589" s="313"/>
      <c r="G2589" s="314"/>
      <c r="H2589" s="314"/>
      <c r="I2589" s="359">
        <f t="shared" si="243"/>
        <v>0</v>
      </c>
      <c r="J2589" s="359">
        <f t="shared" si="244"/>
        <v>0</v>
      </c>
    </row>
    <row r="2590" spans="1:10">
      <c r="A2590" s="78"/>
      <c r="B2590" s="199"/>
      <c r="C2590" s="316" t="s">
        <v>3291</v>
      </c>
      <c r="D2590" s="234" t="s">
        <v>3292</v>
      </c>
      <c r="E2590" s="313">
        <v>66</v>
      </c>
      <c r="F2590" s="313">
        <v>66</v>
      </c>
      <c r="G2590" s="314">
        <v>18</v>
      </c>
      <c r="H2590" s="314">
        <v>18</v>
      </c>
      <c r="I2590" s="359">
        <f t="shared" si="243"/>
        <v>84</v>
      </c>
      <c r="J2590" s="359">
        <f t="shared" si="244"/>
        <v>84</v>
      </c>
    </row>
    <row r="2591" spans="1:10">
      <c r="A2591" s="78"/>
      <c r="B2591" s="199"/>
      <c r="C2591" s="316" t="s">
        <v>3267</v>
      </c>
      <c r="D2591" s="234" t="s">
        <v>4358</v>
      </c>
      <c r="E2591" s="313"/>
      <c r="F2591" s="313"/>
      <c r="G2591" s="314"/>
      <c r="H2591" s="314"/>
      <c r="I2591" s="359">
        <f t="shared" si="243"/>
        <v>0</v>
      </c>
      <c r="J2591" s="359">
        <f t="shared" si="244"/>
        <v>0</v>
      </c>
    </row>
    <row r="2592" spans="1:10">
      <c r="A2592" s="78"/>
      <c r="B2592" s="199"/>
      <c r="C2592" s="316" t="s">
        <v>3379</v>
      </c>
      <c r="D2592" s="234" t="s">
        <v>4268</v>
      </c>
      <c r="E2592" s="313">
        <v>1</v>
      </c>
      <c r="F2592" s="313">
        <v>1</v>
      </c>
      <c r="G2592" s="314">
        <v>1</v>
      </c>
      <c r="H2592" s="314">
        <v>1</v>
      </c>
      <c r="I2592" s="359">
        <f t="shared" si="243"/>
        <v>2</v>
      </c>
      <c r="J2592" s="359">
        <f t="shared" si="244"/>
        <v>2</v>
      </c>
    </row>
    <row r="2593" spans="1:10">
      <c r="A2593" s="78"/>
      <c r="B2593" s="199"/>
      <c r="C2593" s="316" t="s">
        <v>2132</v>
      </c>
      <c r="D2593" s="234" t="s">
        <v>2133</v>
      </c>
      <c r="E2593" s="313">
        <v>209</v>
      </c>
      <c r="F2593" s="313">
        <v>209</v>
      </c>
      <c r="G2593" s="314">
        <v>13</v>
      </c>
      <c r="H2593" s="314">
        <v>13</v>
      </c>
      <c r="I2593" s="359">
        <f t="shared" si="243"/>
        <v>222</v>
      </c>
      <c r="J2593" s="359">
        <f t="shared" si="244"/>
        <v>222</v>
      </c>
    </row>
    <row r="2594" spans="1:10" ht="25.5">
      <c r="A2594" s="78"/>
      <c r="B2594" s="199"/>
      <c r="C2594" s="316" t="s">
        <v>4266</v>
      </c>
      <c r="D2594" s="234" t="s">
        <v>4267</v>
      </c>
      <c r="E2594" s="313">
        <v>1</v>
      </c>
      <c r="F2594" s="313">
        <v>1</v>
      </c>
      <c r="G2594" s="314">
        <v>35</v>
      </c>
      <c r="H2594" s="314">
        <v>35</v>
      </c>
      <c r="I2594" s="359">
        <f t="shared" si="243"/>
        <v>36</v>
      </c>
      <c r="J2594" s="359">
        <f t="shared" si="244"/>
        <v>36</v>
      </c>
    </row>
    <row r="2595" spans="1:10">
      <c r="A2595" s="78"/>
      <c r="B2595" s="199"/>
      <c r="C2595" s="316" t="s">
        <v>3196</v>
      </c>
      <c r="D2595" s="234" t="s">
        <v>4403</v>
      </c>
      <c r="E2595" s="313"/>
      <c r="F2595" s="313"/>
      <c r="G2595" s="314">
        <v>68</v>
      </c>
      <c r="H2595" s="314">
        <v>68</v>
      </c>
      <c r="I2595" s="359">
        <f t="shared" si="243"/>
        <v>68</v>
      </c>
      <c r="J2595" s="359">
        <f t="shared" si="244"/>
        <v>68</v>
      </c>
    </row>
    <row r="2596" spans="1:10" ht="25.5">
      <c r="A2596" s="78"/>
      <c r="B2596" s="199"/>
      <c r="C2596" s="316" t="s">
        <v>2144</v>
      </c>
      <c r="D2596" s="234" t="s">
        <v>4404</v>
      </c>
      <c r="E2596" s="313">
        <v>2</v>
      </c>
      <c r="F2596" s="313">
        <v>2</v>
      </c>
      <c r="G2596" s="314">
        <v>102</v>
      </c>
      <c r="H2596" s="314">
        <v>102</v>
      </c>
      <c r="I2596" s="359">
        <f t="shared" si="243"/>
        <v>104</v>
      </c>
      <c r="J2596" s="359">
        <f t="shared" si="244"/>
        <v>104</v>
      </c>
    </row>
    <row r="2597" spans="1:10" ht="25.5">
      <c r="A2597" s="78"/>
      <c r="B2597" s="199"/>
      <c r="C2597" s="316" t="s">
        <v>1818</v>
      </c>
      <c r="D2597" s="234" t="s">
        <v>4405</v>
      </c>
      <c r="E2597" s="313"/>
      <c r="F2597" s="313"/>
      <c r="G2597" s="314"/>
      <c r="H2597" s="314"/>
      <c r="I2597" s="359">
        <f t="shared" si="243"/>
        <v>0</v>
      </c>
      <c r="J2597" s="359">
        <f t="shared" si="244"/>
        <v>0</v>
      </c>
    </row>
    <row r="2598" spans="1:10">
      <c r="A2598" s="78"/>
      <c r="B2598" s="199"/>
      <c r="C2598" s="316" t="s">
        <v>2104</v>
      </c>
      <c r="D2598" s="234" t="s">
        <v>2105</v>
      </c>
      <c r="E2598" s="313">
        <v>1</v>
      </c>
      <c r="F2598" s="313">
        <v>1</v>
      </c>
      <c r="G2598" s="314"/>
      <c r="H2598" s="314"/>
      <c r="I2598" s="359">
        <f t="shared" si="243"/>
        <v>1</v>
      </c>
      <c r="J2598" s="359">
        <f t="shared" si="244"/>
        <v>1</v>
      </c>
    </row>
    <row r="2599" spans="1:10">
      <c r="A2599" s="78"/>
      <c r="B2599" s="199"/>
      <c r="C2599" s="316" t="s">
        <v>2264</v>
      </c>
      <c r="D2599" s="234" t="s">
        <v>2265</v>
      </c>
      <c r="E2599" s="313"/>
      <c r="F2599" s="313"/>
      <c r="G2599" s="314">
        <v>1</v>
      </c>
      <c r="H2599" s="314">
        <v>0</v>
      </c>
      <c r="I2599" s="359">
        <f t="shared" si="243"/>
        <v>1</v>
      </c>
      <c r="J2599" s="359">
        <f t="shared" si="244"/>
        <v>0</v>
      </c>
    </row>
    <row r="2600" spans="1:10">
      <c r="A2600" s="78"/>
      <c r="B2600" s="199"/>
      <c r="C2600" s="316" t="s">
        <v>3813</v>
      </c>
      <c r="D2600" s="234" t="s">
        <v>3814</v>
      </c>
      <c r="E2600" s="313"/>
      <c r="F2600" s="313"/>
      <c r="G2600" s="314">
        <v>2</v>
      </c>
      <c r="H2600" s="314">
        <v>2</v>
      </c>
      <c r="I2600" s="359">
        <f t="shared" si="243"/>
        <v>2</v>
      </c>
      <c r="J2600" s="359">
        <f t="shared" si="244"/>
        <v>2</v>
      </c>
    </row>
    <row r="2601" spans="1:10">
      <c r="A2601" s="78"/>
      <c r="B2601" s="199"/>
      <c r="C2601" s="316" t="s">
        <v>2558</v>
      </c>
      <c r="D2601" s="234" t="s">
        <v>4406</v>
      </c>
      <c r="E2601" s="313"/>
      <c r="F2601" s="313"/>
      <c r="G2601" s="314"/>
      <c r="H2601" s="314"/>
      <c r="I2601" s="359">
        <f t="shared" si="243"/>
        <v>0</v>
      </c>
      <c r="J2601" s="359">
        <f t="shared" si="244"/>
        <v>0</v>
      </c>
    </row>
    <row r="2602" spans="1:10" ht="25.5">
      <c r="A2602" s="78"/>
      <c r="B2602" s="199"/>
      <c r="C2602" s="316" t="s">
        <v>2068</v>
      </c>
      <c r="D2602" s="234" t="s">
        <v>4407</v>
      </c>
      <c r="E2602" s="313"/>
      <c r="F2602" s="313"/>
      <c r="G2602" s="314"/>
      <c r="H2602" s="314"/>
      <c r="I2602" s="359">
        <f t="shared" ref="I2602:I2637" si="245">E2602+G2602</f>
        <v>0</v>
      </c>
      <c r="J2602" s="359">
        <f t="shared" ref="J2602:J2637" si="246">F2602+H2602</f>
        <v>0</v>
      </c>
    </row>
    <row r="2603" spans="1:10" ht="25.5">
      <c r="A2603" s="78"/>
      <c r="B2603" s="199"/>
      <c r="C2603" s="316" t="s">
        <v>1818</v>
      </c>
      <c r="D2603" s="234" t="s">
        <v>4408</v>
      </c>
      <c r="E2603" s="313"/>
      <c r="F2603" s="313"/>
      <c r="G2603" s="314"/>
      <c r="H2603" s="314"/>
      <c r="I2603" s="359">
        <f t="shared" si="245"/>
        <v>0</v>
      </c>
      <c r="J2603" s="359">
        <f t="shared" si="246"/>
        <v>0</v>
      </c>
    </row>
    <row r="2604" spans="1:10">
      <c r="A2604" s="78"/>
      <c r="B2604" s="199"/>
      <c r="C2604" s="312" t="s">
        <v>4196</v>
      </c>
      <c r="D2604" s="234" t="s">
        <v>3319</v>
      </c>
      <c r="E2604" s="313"/>
      <c r="F2604" s="313"/>
      <c r="G2604" s="314"/>
      <c r="H2604" s="314"/>
      <c r="I2604" s="359">
        <f t="shared" si="245"/>
        <v>0</v>
      </c>
      <c r="J2604" s="359">
        <f t="shared" si="246"/>
        <v>0</v>
      </c>
    </row>
    <row r="2605" spans="1:10" ht="25.5">
      <c r="A2605" s="78"/>
      <c r="B2605" s="199"/>
      <c r="C2605" s="312" t="s">
        <v>2875</v>
      </c>
      <c r="D2605" s="234" t="s">
        <v>2876</v>
      </c>
      <c r="E2605" s="313"/>
      <c r="F2605" s="313"/>
      <c r="G2605" s="314"/>
      <c r="H2605" s="314"/>
      <c r="I2605" s="359">
        <f t="shared" si="245"/>
        <v>0</v>
      </c>
      <c r="J2605" s="359">
        <f t="shared" si="246"/>
        <v>0</v>
      </c>
    </row>
    <row r="2606" spans="1:10">
      <c r="A2606" s="78"/>
      <c r="B2606" s="199"/>
      <c r="C2606" s="312" t="s">
        <v>4409</v>
      </c>
      <c r="D2606" s="234" t="s">
        <v>4410</v>
      </c>
      <c r="E2606" s="313"/>
      <c r="F2606" s="313"/>
      <c r="G2606" s="314"/>
      <c r="H2606" s="314"/>
      <c r="I2606" s="359">
        <f t="shared" si="245"/>
        <v>0</v>
      </c>
      <c r="J2606" s="359">
        <f t="shared" si="246"/>
        <v>0</v>
      </c>
    </row>
    <row r="2607" spans="1:10">
      <c r="A2607" s="78"/>
      <c r="B2607" s="199"/>
      <c r="C2607" s="312" t="s">
        <v>4411</v>
      </c>
      <c r="D2607" s="234" t="s">
        <v>4412</v>
      </c>
      <c r="E2607" s="313"/>
      <c r="F2607" s="313"/>
      <c r="G2607" s="314"/>
      <c r="H2607" s="314"/>
      <c r="I2607" s="359">
        <f t="shared" si="245"/>
        <v>0</v>
      </c>
      <c r="J2607" s="359">
        <f t="shared" si="246"/>
        <v>0</v>
      </c>
    </row>
    <row r="2608" spans="1:10" ht="25.5">
      <c r="A2608" s="78"/>
      <c r="B2608" s="199"/>
      <c r="C2608" s="312" t="s">
        <v>1900</v>
      </c>
      <c r="D2608" s="234" t="s">
        <v>4251</v>
      </c>
      <c r="E2608" s="313">
        <v>4</v>
      </c>
      <c r="F2608" s="313">
        <v>4</v>
      </c>
      <c r="G2608" s="314">
        <v>10</v>
      </c>
      <c r="H2608" s="314">
        <v>10</v>
      </c>
      <c r="I2608" s="359">
        <f t="shared" si="245"/>
        <v>14</v>
      </c>
      <c r="J2608" s="359">
        <f t="shared" si="246"/>
        <v>14</v>
      </c>
    </row>
    <row r="2609" spans="1:10">
      <c r="A2609" s="78"/>
      <c r="B2609" s="199"/>
      <c r="C2609" s="312" t="s">
        <v>4413</v>
      </c>
      <c r="D2609" s="234" t="s">
        <v>2265</v>
      </c>
      <c r="E2609" s="313"/>
      <c r="F2609" s="313"/>
      <c r="G2609" s="314"/>
      <c r="H2609" s="314"/>
      <c r="I2609" s="359">
        <f t="shared" si="245"/>
        <v>0</v>
      </c>
      <c r="J2609" s="359">
        <f t="shared" si="246"/>
        <v>0</v>
      </c>
    </row>
    <row r="2610" spans="1:10">
      <c r="A2610" s="78"/>
      <c r="B2610" s="199"/>
      <c r="C2610" s="312" t="s">
        <v>2152</v>
      </c>
      <c r="D2610" s="234" t="s">
        <v>4414</v>
      </c>
      <c r="E2610" s="313"/>
      <c r="F2610" s="313"/>
      <c r="G2610" s="314"/>
      <c r="H2610" s="314"/>
      <c r="I2610" s="359">
        <f t="shared" si="245"/>
        <v>0</v>
      </c>
      <c r="J2610" s="359">
        <f t="shared" si="246"/>
        <v>0</v>
      </c>
    </row>
    <row r="2611" spans="1:10" ht="38.25">
      <c r="A2611" s="78"/>
      <c r="B2611" s="199"/>
      <c r="C2611" s="312" t="s">
        <v>2232</v>
      </c>
      <c r="D2611" s="234" t="s">
        <v>4415</v>
      </c>
      <c r="E2611" s="313"/>
      <c r="F2611" s="313"/>
      <c r="G2611" s="314"/>
      <c r="H2611" s="314"/>
      <c r="I2611" s="359">
        <f t="shared" si="245"/>
        <v>0</v>
      </c>
      <c r="J2611" s="359">
        <f t="shared" si="246"/>
        <v>0</v>
      </c>
    </row>
    <row r="2612" spans="1:10">
      <c r="A2612" s="78"/>
      <c r="B2612" s="199"/>
      <c r="C2612" s="312" t="s">
        <v>3652</v>
      </c>
      <c r="D2612" s="234" t="s">
        <v>4416</v>
      </c>
      <c r="E2612" s="313">
        <v>2</v>
      </c>
      <c r="F2612" s="313">
        <v>2</v>
      </c>
      <c r="G2612" s="314">
        <v>1</v>
      </c>
      <c r="H2612" s="314">
        <v>1</v>
      </c>
      <c r="I2612" s="359">
        <f t="shared" si="245"/>
        <v>3</v>
      </c>
      <c r="J2612" s="359">
        <f t="shared" si="246"/>
        <v>3</v>
      </c>
    </row>
    <row r="2613" spans="1:10" ht="25.5">
      <c r="A2613" s="78"/>
      <c r="B2613" s="199"/>
      <c r="C2613" s="312" t="s">
        <v>4417</v>
      </c>
      <c r="D2613" s="234" t="s">
        <v>4418</v>
      </c>
      <c r="E2613" s="313"/>
      <c r="F2613" s="313"/>
      <c r="G2613" s="314"/>
      <c r="H2613" s="314"/>
      <c r="I2613" s="359">
        <f t="shared" si="245"/>
        <v>0</v>
      </c>
      <c r="J2613" s="359">
        <f t="shared" si="246"/>
        <v>0</v>
      </c>
    </row>
    <row r="2614" spans="1:10" ht="25.5">
      <c r="A2614" s="78"/>
      <c r="B2614" s="199"/>
      <c r="C2614" s="312" t="s">
        <v>1806</v>
      </c>
      <c r="D2614" s="234" t="s">
        <v>4419</v>
      </c>
      <c r="E2614" s="313"/>
      <c r="F2614" s="313"/>
      <c r="G2614" s="314">
        <v>1</v>
      </c>
      <c r="H2614" s="314">
        <v>1</v>
      </c>
      <c r="I2614" s="359">
        <f t="shared" si="245"/>
        <v>1</v>
      </c>
      <c r="J2614" s="359">
        <f t="shared" si="246"/>
        <v>1</v>
      </c>
    </row>
    <row r="2615" spans="1:10" ht="25.5">
      <c r="A2615" s="78"/>
      <c r="B2615" s="199"/>
      <c r="C2615" s="312" t="s">
        <v>2560</v>
      </c>
      <c r="D2615" s="234" t="s">
        <v>4420</v>
      </c>
      <c r="E2615" s="313"/>
      <c r="F2615" s="313"/>
      <c r="G2615" s="314"/>
      <c r="H2615" s="314"/>
      <c r="I2615" s="359">
        <f t="shared" si="245"/>
        <v>0</v>
      </c>
      <c r="J2615" s="359">
        <f t="shared" si="246"/>
        <v>0</v>
      </c>
    </row>
    <row r="2616" spans="1:10" ht="25.5">
      <c r="A2616" s="78"/>
      <c r="B2616" s="199"/>
      <c r="C2616" s="312" t="s">
        <v>3881</v>
      </c>
      <c r="D2616" s="234" t="s">
        <v>3882</v>
      </c>
      <c r="E2616" s="313">
        <v>2</v>
      </c>
      <c r="F2616" s="313">
        <v>2</v>
      </c>
      <c r="G2616" s="314">
        <v>2</v>
      </c>
      <c r="H2616" s="314">
        <v>2</v>
      </c>
      <c r="I2616" s="359">
        <f t="shared" si="245"/>
        <v>4</v>
      </c>
      <c r="J2616" s="359">
        <f t="shared" si="246"/>
        <v>4</v>
      </c>
    </row>
    <row r="2617" spans="1:10" ht="25.5">
      <c r="A2617" s="78"/>
      <c r="B2617" s="199"/>
      <c r="C2617" s="312" t="s">
        <v>3929</v>
      </c>
      <c r="D2617" s="234" t="s">
        <v>4421</v>
      </c>
      <c r="E2617" s="313"/>
      <c r="F2617" s="313"/>
      <c r="G2617" s="314"/>
      <c r="H2617" s="314"/>
      <c r="I2617" s="359">
        <f t="shared" si="245"/>
        <v>0</v>
      </c>
      <c r="J2617" s="359">
        <f t="shared" si="246"/>
        <v>0</v>
      </c>
    </row>
    <row r="2618" spans="1:10" ht="25.5">
      <c r="A2618" s="78"/>
      <c r="B2618" s="199"/>
      <c r="C2618" s="312" t="s">
        <v>4422</v>
      </c>
      <c r="D2618" s="234" t="s">
        <v>4423</v>
      </c>
      <c r="E2618" s="313"/>
      <c r="F2618" s="313"/>
      <c r="G2618" s="314"/>
      <c r="H2618" s="314"/>
      <c r="I2618" s="359">
        <f t="shared" si="245"/>
        <v>0</v>
      </c>
      <c r="J2618" s="359">
        <f t="shared" si="246"/>
        <v>0</v>
      </c>
    </row>
    <row r="2619" spans="1:10">
      <c r="A2619" s="78"/>
      <c r="B2619" s="199"/>
      <c r="C2619" s="312" t="s">
        <v>2052</v>
      </c>
      <c r="D2619" s="234" t="s">
        <v>2053</v>
      </c>
      <c r="E2619" s="313"/>
      <c r="F2619" s="313"/>
      <c r="G2619" s="314"/>
      <c r="H2619" s="314"/>
      <c r="I2619" s="359">
        <f t="shared" si="245"/>
        <v>0</v>
      </c>
      <c r="J2619" s="359">
        <f t="shared" si="246"/>
        <v>0</v>
      </c>
    </row>
    <row r="2620" spans="1:10" ht="38.25">
      <c r="A2620" s="78"/>
      <c r="B2620" s="199"/>
      <c r="C2620" s="312" t="s">
        <v>2174</v>
      </c>
      <c r="D2620" s="234" t="s">
        <v>4424</v>
      </c>
      <c r="E2620" s="313"/>
      <c r="F2620" s="313"/>
      <c r="G2620" s="314">
        <v>20</v>
      </c>
      <c r="H2620" s="314">
        <v>20</v>
      </c>
      <c r="I2620" s="359">
        <f t="shared" si="245"/>
        <v>20</v>
      </c>
      <c r="J2620" s="359">
        <f t="shared" si="246"/>
        <v>20</v>
      </c>
    </row>
    <row r="2621" spans="1:10">
      <c r="A2621" s="78"/>
      <c r="B2621" s="199"/>
      <c r="C2621" s="312" t="s">
        <v>4236</v>
      </c>
      <c r="D2621" s="234" t="s">
        <v>4237</v>
      </c>
      <c r="E2621" s="313"/>
      <c r="F2621" s="313"/>
      <c r="G2621" s="314"/>
      <c r="H2621" s="314"/>
      <c r="I2621" s="359">
        <f t="shared" si="245"/>
        <v>0</v>
      </c>
      <c r="J2621" s="359">
        <f t="shared" si="246"/>
        <v>0</v>
      </c>
    </row>
    <row r="2622" spans="1:10">
      <c r="A2622" s="78"/>
      <c r="B2622" s="199"/>
      <c r="C2622" s="312" t="s">
        <v>4425</v>
      </c>
      <c r="D2622" s="234" t="s">
        <v>4426</v>
      </c>
      <c r="E2622" s="313">
        <v>8</v>
      </c>
      <c r="F2622" s="313">
        <v>8</v>
      </c>
      <c r="G2622" s="314">
        <v>1</v>
      </c>
      <c r="H2622" s="314">
        <v>1</v>
      </c>
      <c r="I2622" s="359">
        <f t="shared" si="245"/>
        <v>9</v>
      </c>
      <c r="J2622" s="359">
        <f t="shared" si="246"/>
        <v>9</v>
      </c>
    </row>
    <row r="2623" spans="1:10" ht="25.5">
      <c r="A2623" s="78"/>
      <c r="B2623" s="199"/>
      <c r="C2623" s="312" t="s">
        <v>4427</v>
      </c>
      <c r="D2623" s="234" t="s">
        <v>4428</v>
      </c>
      <c r="E2623" s="313">
        <v>1</v>
      </c>
      <c r="F2623" s="313">
        <v>1</v>
      </c>
      <c r="G2623" s="314">
        <v>1</v>
      </c>
      <c r="H2623" s="314">
        <v>1</v>
      </c>
      <c r="I2623" s="359">
        <f t="shared" si="245"/>
        <v>2</v>
      </c>
      <c r="J2623" s="359">
        <f t="shared" si="246"/>
        <v>2</v>
      </c>
    </row>
    <row r="2624" spans="1:10">
      <c r="A2624" s="78"/>
      <c r="B2624" s="199"/>
      <c r="C2624" s="312" t="s">
        <v>2415</v>
      </c>
      <c r="D2624" s="234" t="s">
        <v>2416</v>
      </c>
      <c r="E2624" s="313"/>
      <c r="F2624" s="313"/>
      <c r="G2624" s="314">
        <v>1</v>
      </c>
      <c r="H2624" s="314">
        <v>1</v>
      </c>
      <c r="I2624" s="359">
        <f t="shared" si="245"/>
        <v>1</v>
      </c>
      <c r="J2624" s="359">
        <f t="shared" si="246"/>
        <v>1</v>
      </c>
    </row>
    <row r="2625" spans="1:10" ht="25.5">
      <c r="A2625" s="78"/>
      <c r="B2625" s="199"/>
      <c r="C2625" s="312" t="s">
        <v>4429</v>
      </c>
      <c r="D2625" s="234" t="s">
        <v>4430</v>
      </c>
      <c r="E2625" s="313"/>
      <c r="F2625" s="313"/>
      <c r="G2625" s="314">
        <v>1</v>
      </c>
      <c r="H2625" s="314">
        <v>1</v>
      </c>
      <c r="I2625" s="359">
        <f t="shared" si="245"/>
        <v>1</v>
      </c>
      <c r="J2625" s="359">
        <f t="shared" si="246"/>
        <v>1</v>
      </c>
    </row>
    <row r="2626" spans="1:10">
      <c r="A2626" s="78"/>
      <c r="B2626" s="199"/>
      <c r="C2626" s="312" t="s">
        <v>4431</v>
      </c>
      <c r="D2626" s="234" t="s">
        <v>4432</v>
      </c>
      <c r="E2626" s="313"/>
      <c r="F2626" s="313"/>
      <c r="G2626" s="314">
        <v>3</v>
      </c>
      <c r="H2626" s="314">
        <v>3</v>
      </c>
      <c r="I2626" s="359">
        <f t="shared" si="245"/>
        <v>3</v>
      </c>
      <c r="J2626" s="359">
        <f t="shared" si="246"/>
        <v>3</v>
      </c>
    </row>
    <row r="2627" spans="1:10">
      <c r="A2627" s="78"/>
      <c r="B2627" s="199"/>
      <c r="C2627" s="312" t="s">
        <v>4244</v>
      </c>
      <c r="D2627" s="234" t="s">
        <v>4433</v>
      </c>
      <c r="E2627" s="313">
        <v>1</v>
      </c>
      <c r="F2627" s="313">
        <v>1</v>
      </c>
      <c r="G2627" s="314">
        <v>4</v>
      </c>
      <c r="H2627" s="314">
        <v>4</v>
      </c>
      <c r="I2627" s="359">
        <f t="shared" si="245"/>
        <v>5</v>
      </c>
      <c r="J2627" s="359">
        <f t="shared" si="246"/>
        <v>5</v>
      </c>
    </row>
    <row r="2628" spans="1:10">
      <c r="A2628" s="78"/>
      <c r="B2628" s="199"/>
      <c r="C2628" s="312" t="s">
        <v>4434</v>
      </c>
      <c r="D2628" s="234" t="s">
        <v>4435</v>
      </c>
      <c r="E2628" s="313"/>
      <c r="F2628" s="313"/>
      <c r="G2628" s="314">
        <v>2</v>
      </c>
      <c r="H2628" s="314">
        <v>2</v>
      </c>
      <c r="I2628" s="359">
        <f t="shared" si="245"/>
        <v>2</v>
      </c>
      <c r="J2628" s="359">
        <f t="shared" si="246"/>
        <v>2</v>
      </c>
    </row>
    <row r="2629" spans="1:10" ht="25.5">
      <c r="A2629" s="78"/>
      <c r="B2629" s="199"/>
      <c r="C2629" s="312" t="s">
        <v>2516</v>
      </c>
      <c r="D2629" s="234" t="s">
        <v>4436</v>
      </c>
      <c r="E2629" s="313"/>
      <c r="F2629" s="313"/>
      <c r="G2629" s="314">
        <v>1</v>
      </c>
      <c r="H2629" s="314">
        <v>1</v>
      </c>
      <c r="I2629" s="359">
        <f t="shared" si="245"/>
        <v>1</v>
      </c>
      <c r="J2629" s="359">
        <f t="shared" si="246"/>
        <v>1</v>
      </c>
    </row>
    <row r="2630" spans="1:10">
      <c r="A2630" s="78"/>
      <c r="B2630" s="199"/>
      <c r="C2630" s="312" t="s">
        <v>4437</v>
      </c>
      <c r="D2630" s="234" t="s">
        <v>4438</v>
      </c>
      <c r="E2630" s="313">
        <v>1</v>
      </c>
      <c r="F2630" s="313">
        <v>1</v>
      </c>
      <c r="G2630" s="314"/>
      <c r="H2630" s="314"/>
      <c r="I2630" s="359">
        <f t="shared" si="245"/>
        <v>1</v>
      </c>
      <c r="J2630" s="359">
        <f t="shared" si="246"/>
        <v>1</v>
      </c>
    </row>
    <row r="2631" spans="1:10">
      <c r="A2631" s="78"/>
      <c r="B2631" s="199"/>
      <c r="C2631" s="312" t="s">
        <v>4439</v>
      </c>
      <c r="D2631" s="234" t="s">
        <v>1270</v>
      </c>
      <c r="E2631" s="313">
        <v>1</v>
      </c>
      <c r="F2631" s="313">
        <v>1</v>
      </c>
      <c r="G2631" s="314"/>
      <c r="H2631" s="314"/>
      <c r="I2631" s="359">
        <f t="shared" si="245"/>
        <v>1</v>
      </c>
      <c r="J2631" s="359">
        <f t="shared" si="246"/>
        <v>1</v>
      </c>
    </row>
    <row r="2632" spans="1:10" ht="25.5">
      <c r="A2632" s="78"/>
      <c r="B2632" s="199"/>
      <c r="C2632" s="312" t="s">
        <v>4440</v>
      </c>
      <c r="D2632" s="234" t="s">
        <v>4441</v>
      </c>
      <c r="E2632" s="313">
        <v>1</v>
      </c>
      <c r="F2632" s="313">
        <v>1</v>
      </c>
      <c r="G2632" s="314"/>
      <c r="H2632" s="314"/>
      <c r="I2632" s="359">
        <f t="shared" si="245"/>
        <v>1</v>
      </c>
      <c r="J2632" s="359">
        <f t="shared" si="246"/>
        <v>1</v>
      </c>
    </row>
    <row r="2633" spans="1:10" ht="25.5">
      <c r="A2633" s="78"/>
      <c r="B2633" s="199"/>
      <c r="C2633" s="312" t="s">
        <v>4442</v>
      </c>
      <c r="D2633" s="234" t="s">
        <v>4443</v>
      </c>
      <c r="E2633" s="313">
        <v>1</v>
      </c>
      <c r="F2633" s="313">
        <v>1</v>
      </c>
      <c r="G2633" s="314"/>
      <c r="H2633" s="314"/>
      <c r="I2633" s="359">
        <f t="shared" si="245"/>
        <v>1</v>
      </c>
      <c r="J2633" s="359">
        <f t="shared" si="246"/>
        <v>1</v>
      </c>
    </row>
    <row r="2634" spans="1:10">
      <c r="A2634" s="78"/>
      <c r="B2634" s="199"/>
      <c r="C2634" s="312" t="s">
        <v>4444</v>
      </c>
      <c r="D2634" s="234" t="s">
        <v>4445</v>
      </c>
      <c r="E2634" s="313">
        <v>1</v>
      </c>
      <c r="F2634" s="313">
        <v>1</v>
      </c>
      <c r="G2634" s="314"/>
      <c r="H2634" s="314"/>
      <c r="I2634" s="359">
        <f t="shared" si="245"/>
        <v>1</v>
      </c>
      <c r="J2634" s="359">
        <f t="shared" si="246"/>
        <v>1</v>
      </c>
    </row>
    <row r="2635" spans="1:10">
      <c r="A2635" s="78"/>
      <c r="B2635" s="199"/>
      <c r="C2635" s="312" t="s">
        <v>4446</v>
      </c>
      <c r="D2635" s="234" t="s">
        <v>4447</v>
      </c>
      <c r="E2635" s="313">
        <v>1</v>
      </c>
      <c r="F2635" s="313">
        <v>1</v>
      </c>
      <c r="G2635" s="314"/>
      <c r="H2635" s="314"/>
      <c r="I2635" s="359">
        <f t="shared" si="245"/>
        <v>1</v>
      </c>
      <c r="J2635" s="359">
        <f t="shared" si="246"/>
        <v>1</v>
      </c>
    </row>
    <row r="2636" spans="1:10">
      <c r="A2636" s="78"/>
      <c r="B2636" s="199"/>
      <c r="C2636" s="312" t="s">
        <v>4448</v>
      </c>
      <c r="D2636" s="234" t="s">
        <v>4449</v>
      </c>
      <c r="E2636" s="313"/>
      <c r="F2636" s="313"/>
      <c r="G2636" s="314">
        <v>1</v>
      </c>
      <c r="H2636" s="314">
        <v>1</v>
      </c>
      <c r="I2636" s="359">
        <f t="shared" si="245"/>
        <v>1</v>
      </c>
      <c r="J2636" s="359">
        <f t="shared" si="246"/>
        <v>1</v>
      </c>
    </row>
    <row r="2637" spans="1:10">
      <c r="A2637" s="78"/>
      <c r="B2637" s="199"/>
      <c r="C2637" s="312" t="s">
        <v>4450</v>
      </c>
      <c r="D2637" s="234" t="s">
        <v>4451</v>
      </c>
      <c r="E2637" s="313"/>
      <c r="F2637" s="313"/>
      <c r="G2637" s="314">
        <v>1</v>
      </c>
      <c r="H2637" s="314">
        <v>1</v>
      </c>
      <c r="I2637" s="359">
        <f t="shared" si="245"/>
        <v>1</v>
      </c>
      <c r="J2637" s="359">
        <f t="shared" si="246"/>
        <v>1</v>
      </c>
    </row>
    <row r="2638" spans="1:10" ht="14.25">
      <c r="A2638" s="78"/>
      <c r="B2638" s="199"/>
      <c r="C2638" s="197"/>
      <c r="D2638" s="78"/>
      <c r="E2638" s="198"/>
      <c r="F2638" s="198"/>
      <c r="G2638" s="152"/>
      <c r="H2638" s="152"/>
      <c r="I2638" s="152"/>
      <c r="J2638" s="152"/>
    </row>
    <row r="2641" spans="1:10" ht="14.25">
      <c r="A2641" s="806" t="s">
        <v>4452</v>
      </c>
      <c r="B2641" s="229" t="s">
        <v>1710</v>
      </c>
      <c r="C2641" s="230"/>
      <c r="D2641" s="229"/>
      <c r="E2641" s="229"/>
      <c r="F2641" s="229"/>
      <c r="G2641" s="229"/>
      <c r="H2641" s="229"/>
      <c r="I2641" s="229"/>
      <c r="J2641" s="229"/>
    </row>
    <row r="2643" spans="1:10" ht="15" thickBot="1">
      <c r="A2643" s="78"/>
      <c r="B2643" s="229" t="s">
        <v>1709</v>
      </c>
      <c r="C2643" s="230"/>
      <c r="D2643" s="229"/>
      <c r="E2643" s="229"/>
      <c r="F2643" s="229"/>
      <c r="G2643" s="229"/>
      <c r="H2643" s="229"/>
      <c r="I2643" s="229"/>
      <c r="J2643" s="229"/>
    </row>
    <row r="2644" spans="1:10" ht="24.75" customHeight="1" thickBot="1">
      <c r="A2644" s="78"/>
      <c r="B2644" s="194" t="s">
        <v>199</v>
      </c>
      <c r="C2644" s="195"/>
      <c r="D2644" s="78"/>
      <c r="E2644" s="1199">
        <f t="shared" ref="E2644:J2644" si="247">SUM(E2645,E2646)</f>
        <v>0</v>
      </c>
      <c r="F2644" s="1199">
        <f t="shared" si="247"/>
        <v>0</v>
      </c>
      <c r="G2644" s="1199">
        <f t="shared" si="247"/>
        <v>14189</v>
      </c>
      <c r="H2644" s="1199">
        <f t="shared" si="247"/>
        <v>14189</v>
      </c>
      <c r="I2644" s="1199">
        <f t="shared" si="247"/>
        <v>14189</v>
      </c>
      <c r="J2644" s="1200">
        <f t="shared" si="247"/>
        <v>14189</v>
      </c>
    </row>
    <row r="2645" spans="1:10" ht="15.75" thickBot="1">
      <c r="A2645" s="78"/>
      <c r="B2645" s="194" t="s">
        <v>197</v>
      </c>
      <c r="C2645" s="195"/>
      <c r="D2645" s="78"/>
      <c r="E2645" s="1222">
        <v>0</v>
      </c>
      <c r="F2645" s="1222">
        <v>0</v>
      </c>
      <c r="G2645" s="1222">
        <v>0</v>
      </c>
      <c r="H2645" s="1222">
        <v>0</v>
      </c>
      <c r="I2645" s="1220">
        <v>0</v>
      </c>
      <c r="J2645" s="1222">
        <v>0</v>
      </c>
    </row>
    <row r="2646" spans="1:10" ht="18.75" customHeight="1" thickBot="1">
      <c r="A2646" s="78"/>
      <c r="B2646" s="199" t="s">
        <v>1708</v>
      </c>
      <c r="C2646" s="197"/>
      <c r="D2646" s="78"/>
      <c r="E2646" s="1198">
        <f t="shared" ref="E2646:J2646" si="248">SUM(E2647:E2713)</f>
        <v>0</v>
      </c>
      <c r="F2646" s="1198">
        <f t="shared" si="248"/>
        <v>0</v>
      </c>
      <c r="G2646" s="1198">
        <f t="shared" si="248"/>
        <v>14189</v>
      </c>
      <c r="H2646" s="1198">
        <f t="shared" si="248"/>
        <v>14189</v>
      </c>
      <c r="I2646" s="1219">
        <f t="shared" si="248"/>
        <v>14189</v>
      </c>
      <c r="J2646" s="1198">
        <f t="shared" si="248"/>
        <v>14189</v>
      </c>
    </row>
    <row r="2647" spans="1:10">
      <c r="A2647" s="78"/>
      <c r="B2647" s="199"/>
      <c r="C2647" s="253" t="s">
        <v>2038</v>
      </c>
      <c r="D2647" s="365" t="s">
        <v>2039</v>
      </c>
      <c r="E2647" s="300"/>
      <c r="F2647" s="300"/>
      <c r="G2647" s="1223">
        <v>156</v>
      </c>
      <c r="H2647" s="1223">
        <v>156</v>
      </c>
      <c r="I2647" s="235">
        <f t="shared" ref="I2647:I2678" si="249">E2647+G2647</f>
        <v>156</v>
      </c>
      <c r="J2647" s="235">
        <f t="shared" ref="J2647:J2678" si="250">F2647+H2647</f>
        <v>156</v>
      </c>
    </row>
    <row r="2648" spans="1:10">
      <c r="A2648" s="78"/>
      <c r="B2648" s="199"/>
      <c r="C2648" s="253" t="s">
        <v>2238</v>
      </c>
      <c r="D2648" s="365" t="s">
        <v>2405</v>
      </c>
      <c r="E2648" s="238"/>
      <c r="F2648" s="238"/>
      <c r="G2648" s="366">
        <v>116</v>
      </c>
      <c r="H2648" s="366">
        <v>116</v>
      </c>
      <c r="I2648" s="239">
        <f t="shared" si="249"/>
        <v>116</v>
      </c>
      <c r="J2648" s="239">
        <f t="shared" si="250"/>
        <v>116</v>
      </c>
    </row>
    <row r="2649" spans="1:10" ht="38.25">
      <c r="A2649" s="78"/>
      <c r="B2649" s="199"/>
      <c r="C2649" s="253" t="s">
        <v>2174</v>
      </c>
      <c r="D2649" s="365" t="s">
        <v>3172</v>
      </c>
      <c r="E2649" s="238"/>
      <c r="F2649" s="238"/>
      <c r="G2649" s="366">
        <v>7</v>
      </c>
      <c r="H2649" s="366">
        <v>7</v>
      </c>
      <c r="I2649" s="239">
        <f t="shared" si="249"/>
        <v>7</v>
      </c>
      <c r="J2649" s="239">
        <f t="shared" si="250"/>
        <v>7</v>
      </c>
    </row>
    <row r="2650" spans="1:10">
      <c r="A2650" s="78"/>
      <c r="B2650" s="199"/>
      <c r="C2650" s="253" t="s">
        <v>2254</v>
      </c>
      <c r="D2650" s="365" t="s">
        <v>2255</v>
      </c>
      <c r="E2650" s="238"/>
      <c r="F2650" s="238"/>
      <c r="G2650" s="366">
        <v>15</v>
      </c>
      <c r="H2650" s="366">
        <v>15</v>
      </c>
      <c r="I2650" s="239">
        <f t="shared" si="249"/>
        <v>15</v>
      </c>
      <c r="J2650" s="239">
        <f t="shared" si="250"/>
        <v>15</v>
      </c>
    </row>
    <row r="2651" spans="1:10">
      <c r="A2651" s="78"/>
      <c r="B2651" s="199"/>
      <c r="C2651" s="253" t="s">
        <v>4453</v>
      </c>
      <c r="D2651" s="365" t="s">
        <v>2041</v>
      </c>
      <c r="E2651" s="238"/>
      <c r="F2651" s="238"/>
      <c r="G2651" s="366">
        <v>739</v>
      </c>
      <c r="H2651" s="366">
        <v>739</v>
      </c>
      <c r="I2651" s="239">
        <f t="shared" si="249"/>
        <v>739</v>
      </c>
      <c r="J2651" s="239">
        <f t="shared" si="250"/>
        <v>739</v>
      </c>
    </row>
    <row r="2652" spans="1:10" ht="25.5">
      <c r="A2652" s="78"/>
      <c r="B2652" s="199"/>
      <c r="C2652" s="253" t="s">
        <v>2256</v>
      </c>
      <c r="D2652" s="365" t="s">
        <v>4454</v>
      </c>
      <c r="E2652" s="238"/>
      <c r="F2652" s="238"/>
      <c r="G2652" s="366">
        <v>35</v>
      </c>
      <c r="H2652" s="366">
        <v>35</v>
      </c>
      <c r="I2652" s="239">
        <f t="shared" si="249"/>
        <v>35</v>
      </c>
      <c r="J2652" s="239">
        <f t="shared" si="250"/>
        <v>35</v>
      </c>
    </row>
    <row r="2653" spans="1:10" ht="25.5">
      <c r="A2653" s="78"/>
      <c r="B2653" s="199"/>
      <c r="C2653" s="253" t="s">
        <v>2249</v>
      </c>
      <c r="D2653" s="365" t="s">
        <v>4455</v>
      </c>
      <c r="E2653" s="238"/>
      <c r="F2653" s="238"/>
      <c r="G2653" s="366">
        <v>8</v>
      </c>
      <c r="H2653" s="366">
        <v>8</v>
      </c>
      <c r="I2653" s="239">
        <f t="shared" si="249"/>
        <v>8</v>
      </c>
      <c r="J2653" s="239">
        <f t="shared" si="250"/>
        <v>8</v>
      </c>
    </row>
    <row r="2654" spans="1:10" ht="38.25">
      <c r="A2654" s="78"/>
      <c r="B2654" s="199"/>
      <c r="C2654" s="253" t="s">
        <v>2260</v>
      </c>
      <c r="D2654" s="365" t="s">
        <v>4456</v>
      </c>
      <c r="E2654" s="238"/>
      <c r="F2654" s="238"/>
      <c r="G2654" s="366">
        <v>155</v>
      </c>
      <c r="H2654" s="366">
        <v>155</v>
      </c>
      <c r="I2654" s="239">
        <f t="shared" si="249"/>
        <v>155</v>
      </c>
      <c r="J2654" s="239">
        <f t="shared" si="250"/>
        <v>155</v>
      </c>
    </row>
    <row r="2655" spans="1:10" ht="25.5">
      <c r="A2655" s="78"/>
      <c r="B2655" s="199"/>
      <c r="C2655" s="253" t="s">
        <v>3932</v>
      </c>
      <c r="D2655" s="365" t="s">
        <v>4386</v>
      </c>
      <c r="E2655" s="238"/>
      <c r="F2655" s="238"/>
      <c r="G2655" s="366"/>
      <c r="H2655" s="366"/>
      <c r="I2655" s="239">
        <f t="shared" si="249"/>
        <v>0</v>
      </c>
      <c r="J2655" s="239">
        <f t="shared" si="250"/>
        <v>0</v>
      </c>
    </row>
    <row r="2656" spans="1:10">
      <c r="A2656" s="78"/>
      <c r="B2656" s="199"/>
      <c r="C2656" s="253" t="s">
        <v>1994</v>
      </c>
      <c r="D2656" s="365" t="s">
        <v>1995</v>
      </c>
      <c r="E2656" s="238"/>
      <c r="F2656" s="238"/>
      <c r="G2656" s="238">
        <v>527</v>
      </c>
      <c r="H2656" s="238">
        <v>527</v>
      </c>
      <c r="I2656" s="239">
        <f t="shared" si="249"/>
        <v>527</v>
      </c>
      <c r="J2656" s="239">
        <f t="shared" si="250"/>
        <v>527</v>
      </c>
    </row>
    <row r="2657" spans="1:10">
      <c r="A2657" s="78"/>
      <c r="B2657" s="199"/>
      <c r="C2657" s="253" t="s">
        <v>2562</v>
      </c>
      <c r="D2657" s="365" t="s">
        <v>2563</v>
      </c>
      <c r="E2657" s="238"/>
      <c r="F2657" s="238"/>
      <c r="G2657" s="366"/>
      <c r="H2657" s="366"/>
      <c r="I2657" s="239">
        <f t="shared" si="249"/>
        <v>0</v>
      </c>
      <c r="J2657" s="239">
        <f t="shared" si="250"/>
        <v>0</v>
      </c>
    </row>
    <row r="2658" spans="1:10">
      <c r="A2658" s="78"/>
      <c r="B2658" s="199"/>
      <c r="C2658" s="253" t="s">
        <v>2569</v>
      </c>
      <c r="D2658" s="365" t="s">
        <v>2570</v>
      </c>
      <c r="E2658" s="238"/>
      <c r="F2658" s="238"/>
      <c r="G2658" s="366"/>
      <c r="H2658" s="366"/>
      <c r="I2658" s="239">
        <f t="shared" si="249"/>
        <v>0</v>
      </c>
      <c r="J2658" s="239">
        <f t="shared" si="250"/>
        <v>0</v>
      </c>
    </row>
    <row r="2659" spans="1:10">
      <c r="A2659" s="78"/>
      <c r="B2659" s="199"/>
      <c r="C2659" s="253" t="s">
        <v>2556</v>
      </c>
      <c r="D2659" s="365" t="s">
        <v>3834</v>
      </c>
      <c r="E2659" s="238"/>
      <c r="F2659" s="238"/>
      <c r="G2659" s="366">
        <v>18</v>
      </c>
      <c r="H2659" s="366">
        <v>18</v>
      </c>
      <c r="I2659" s="239">
        <f t="shared" si="249"/>
        <v>18</v>
      </c>
      <c r="J2659" s="239">
        <f t="shared" si="250"/>
        <v>18</v>
      </c>
    </row>
    <row r="2660" spans="1:10" ht="25.5">
      <c r="A2660" s="78"/>
      <c r="B2660" s="199"/>
      <c r="C2660" s="253" t="s">
        <v>1794</v>
      </c>
      <c r="D2660" s="365" t="s">
        <v>2155</v>
      </c>
      <c r="E2660" s="238"/>
      <c r="F2660" s="238"/>
      <c r="G2660" s="366">
        <v>19</v>
      </c>
      <c r="H2660" s="366">
        <v>19</v>
      </c>
      <c r="I2660" s="239">
        <f t="shared" si="249"/>
        <v>19</v>
      </c>
      <c r="J2660" s="239">
        <f t="shared" si="250"/>
        <v>19</v>
      </c>
    </row>
    <row r="2661" spans="1:10" ht="25.5">
      <c r="A2661" s="78"/>
      <c r="B2661" s="199"/>
      <c r="C2661" s="253" t="s">
        <v>4457</v>
      </c>
      <c r="D2661" s="365" t="s">
        <v>4458</v>
      </c>
      <c r="E2661" s="238"/>
      <c r="F2661" s="238"/>
      <c r="G2661" s="366"/>
      <c r="H2661" s="366"/>
      <c r="I2661" s="239">
        <f t="shared" si="249"/>
        <v>0</v>
      </c>
      <c r="J2661" s="239">
        <f t="shared" si="250"/>
        <v>0</v>
      </c>
    </row>
    <row r="2662" spans="1:10">
      <c r="A2662" s="78"/>
      <c r="B2662" s="199"/>
      <c r="C2662" s="253" t="s">
        <v>2086</v>
      </c>
      <c r="D2662" s="365" t="s">
        <v>2087</v>
      </c>
      <c r="E2662" s="238"/>
      <c r="F2662" s="238"/>
      <c r="G2662" s="366"/>
      <c r="H2662" s="366"/>
      <c r="I2662" s="239">
        <f t="shared" si="249"/>
        <v>0</v>
      </c>
      <c r="J2662" s="239">
        <f t="shared" si="250"/>
        <v>0</v>
      </c>
    </row>
    <row r="2663" spans="1:10" ht="25.5">
      <c r="A2663" s="78"/>
      <c r="B2663" s="199"/>
      <c r="C2663" s="253" t="s">
        <v>4459</v>
      </c>
      <c r="D2663" s="365" t="s">
        <v>4460</v>
      </c>
      <c r="E2663" s="238"/>
      <c r="F2663" s="238"/>
      <c r="G2663" s="366"/>
      <c r="H2663" s="366"/>
      <c r="I2663" s="239">
        <f t="shared" si="249"/>
        <v>0</v>
      </c>
      <c r="J2663" s="239">
        <f t="shared" si="250"/>
        <v>0</v>
      </c>
    </row>
    <row r="2664" spans="1:10">
      <c r="A2664" s="78"/>
      <c r="B2664" s="199"/>
      <c r="C2664" s="253" t="s">
        <v>4461</v>
      </c>
      <c r="D2664" s="365" t="s">
        <v>2265</v>
      </c>
      <c r="E2664" s="238"/>
      <c r="F2664" s="238"/>
      <c r="G2664" s="366">
        <v>17</v>
      </c>
      <c r="H2664" s="366">
        <v>17</v>
      </c>
      <c r="I2664" s="239">
        <f t="shared" si="249"/>
        <v>17</v>
      </c>
      <c r="J2664" s="239">
        <f t="shared" si="250"/>
        <v>17</v>
      </c>
    </row>
    <row r="2665" spans="1:10">
      <c r="A2665" s="78"/>
      <c r="B2665" s="199"/>
      <c r="C2665" s="253" t="s">
        <v>4462</v>
      </c>
      <c r="D2665" s="365" t="s">
        <v>3213</v>
      </c>
      <c r="E2665" s="238"/>
      <c r="F2665" s="238"/>
      <c r="G2665" s="366">
        <v>8</v>
      </c>
      <c r="H2665" s="366">
        <v>8</v>
      </c>
      <c r="I2665" s="239">
        <f t="shared" si="249"/>
        <v>8</v>
      </c>
      <c r="J2665" s="239">
        <f t="shared" si="250"/>
        <v>8</v>
      </c>
    </row>
    <row r="2666" spans="1:10" ht="25.5">
      <c r="A2666" s="78"/>
      <c r="B2666" s="199"/>
      <c r="C2666" s="253" t="s">
        <v>4463</v>
      </c>
      <c r="D2666" s="365" t="s">
        <v>2050</v>
      </c>
      <c r="E2666" s="238"/>
      <c r="F2666" s="238"/>
      <c r="G2666" s="366">
        <v>50</v>
      </c>
      <c r="H2666" s="366">
        <v>50</v>
      </c>
      <c r="I2666" s="239">
        <f t="shared" si="249"/>
        <v>50</v>
      </c>
      <c r="J2666" s="239">
        <f t="shared" si="250"/>
        <v>50</v>
      </c>
    </row>
    <row r="2667" spans="1:10" ht="25.5">
      <c r="A2667" s="78"/>
      <c r="B2667" s="199"/>
      <c r="C2667" s="253" t="s">
        <v>1795</v>
      </c>
      <c r="D2667" s="365" t="s">
        <v>4464</v>
      </c>
      <c r="E2667" s="238"/>
      <c r="F2667" s="238"/>
      <c r="G2667" s="366">
        <v>386</v>
      </c>
      <c r="H2667" s="366">
        <v>386</v>
      </c>
      <c r="I2667" s="239">
        <f t="shared" si="249"/>
        <v>386</v>
      </c>
      <c r="J2667" s="239">
        <f t="shared" si="250"/>
        <v>386</v>
      </c>
    </row>
    <row r="2668" spans="1:10">
      <c r="A2668" s="78"/>
      <c r="B2668" s="199"/>
      <c r="C2668" s="253" t="s">
        <v>4465</v>
      </c>
      <c r="D2668" s="365" t="s">
        <v>2454</v>
      </c>
      <c r="E2668" s="238"/>
      <c r="F2668" s="238"/>
      <c r="G2668" s="366">
        <v>11</v>
      </c>
      <c r="H2668" s="366">
        <v>11</v>
      </c>
      <c r="I2668" s="239">
        <f t="shared" si="249"/>
        <v>11</v>
      </c>
      <c r="J2668" s="239">
        <f t="shared" si="250"/>
        <v>11</v>
      </c>
    </row>
    <row r="2669" spans="1:10">
      <c r="A2669" s="78"/>
      <c r="B2669" s="199"/>
      <c r="C2669" s="253" t="s">
        <v>4466</v>
      </c>
      <c r="D2669" s="365" t="s">
        <v>4169</v>
      </c>
      <c r="E2669" s="238"/>
      <c r="F2669" s="238"/>
      <c r="G2669" s="366"/>
      <c r="H2669" s="366"/>
      <c r="I2669" s="239">
        <f t="shared" si="249"/>
        <v>0</v>
      </c>
      <c r="J2669" s="239">
        <f t="shared" si="250"/>
        <v>0</v>
      </c>
    </row>
    <row r="2670" spans="1:10" ht="25.5">
      <c r="A2670" s="78"/>
      <c r="B2670" s="199"/>
      <c r="C2670" s="253" t="s">
        <v>4467</v>
      </c>
      <c r="D2670" s="365" t="s">
        <v>4468</v>
      </c>
      <c r="E2670" s="238"/>
      <c r="F2670" s="238"/>
      <c r="G2670" s="366">
        <v>320</v>
      </c>
      <c r="H2670" s="366">
        <v>320</v>
      </c>
      <c r="I2670" s="239">
        <f t="shared" si="249"/>
        <v>320</v>
      </c>
      <c r="J2670" s="239">
        <f t="shared" si="250"/>
        <v>320</v>
      </c>
    </row>
    <row r="2671" spans="1:10" ht="25.5">
      <c r="A2671" s="78"/>
      <c r="B2671" s="199"/>
      <c r="C2671" s="253" t="s">
        <v>4469</v>
      </c>
      <c r="D2671" s="365" t="s">
        <v>1808</v>
      </c>
      <c r="E2671" s="238"/>
      <c r="F2671" s="238"/>
      <c r="G2671" s="366">
        <v>119</v>
      </c>
      <c r="H2671" s="366">
        <v>119</v>
      </c>
      <c r="I2671" s="239">
        <f t="shared" si="249"/>
        <v>119</v>
      </c>
      <c r="J2671" s="239">
        <f t="shared" si="250"/>
        <v>119</v>
      </c>
    </row>
    <row r="2672" spans="1:10">
      <c r="A2672" s="78"/>
      <c r="B2672" s="199"/>
      <c r="C2672" s="253" t="s">
        <v>4470</v>
      </c>
      <c r="D2672" s="365" t="s">
        <v>2089</v>
      </c>
      <c r="E2672" s="238"/>
      <c r="F2672" s="238"/>
      <c r="G2672" s="366">
        <v>2</v>
      </c>
      <c r="H2672" s="366">
        <v>2</v>
      </c>
      <c r="I2672" s="239">
        <f t="shared" si="249"/>
        <v>2</v>
      </c>
      <c r="J2672" s="239">
        <f t="shared" si="250"/>
        <v>2</v>
      </c>
    </row>
    <row r="2673" spans="1:10">
      <c r="A2673" s="78"/>
      <c r="B2673" s="199"/>
      <c r="C2673" s="253" t="s">
        <v>4471</v>
      </c>
      <c r="D2673" s="365" t="s">
        <v>1816</v>
      </c>
      <c r="E2673" s="238"/>
      <c r="F2673" s="238"/>
      <c r="G2673" s="366">
        <v>321</v>
      </c>
      <c r="H2673" s="366">
        <v>321</v>
      </c>
      <c r="I2673" s="239">
        <f t="shared" si="249"/>
        <v>321</v>
      </c>
      <c r="J2673" s="239">
        <f t="shared" si="250"/>
        <v>321</v>
      </c>
    </row>
    <row r="2674" spans="1:10">
      <c r="A2674" s="78"/>
      <c r="B2674" s="199"/>
      <c r="C2674" s="253" t="s">
        <v>4472</v>
      </c>
      <c r="D2674" s="365" t="s">
        <v>2457</v>
      </c>
      <c r="E2674" s="238"/>
      <c r="F2674" s="238"/>
      <c r="G2674" s="366">
        <v>1</v>
      </c>
      <c r="H2674" s="366">
        <v>1</v>
      </c>
      <c r="I2674" s="239">
        <f t="shared" si="249"/>
        <v>1</v>
      </c>
      <c r="J2674" s="239">
        <f t="shared" si="250"/>
        <v>1</v>
      </c>
    </row>
    <row r="2675" spans="1:10">
      <c r="A2675" s="78"/>
      <c r="B2675" s="199"/>
      <c r="C2675" s="253" t="s">
        <v>4473</v>
      </c>
      <c r="D2675" s="365" t="s">
        <v>4474</v>
      </c>
      <c r="E2675" s="238"/>
      <c r="F2675" s="238"/>
      <c r="G2675" s="366"/>
      <c r="H2675" s="366"/>
      <c r="I2675" s="239">
        <f t="shared" si="249"/>
        <v>0</v>
      </c>
      <c r="J2675" s="239">
        <f t="shared" si="250"/>
        <v>0</v>
      </c>
    </row>
    <row r="2676" spans="1:10">
      <c r="A2676" s="78"/>
      <c r="B2676" s="199"/>
      <c r="C2676" s="253" t="s">
        <v>4475</v>
      </c>
      <c r="D2676" s="365" t="s">
        <v>2053</v>
      </c>
      <c r="E2676" s="238"/>
      <c r="F2676" s="238"/>
      <c r="G2676" s="366"/>
      <c r="H2676" s="366"/>
      <c r="I2676" s="239">
        <f t="shared" si="249"/>
        <v>0</v>
      </c>
      <c r="J2676" s="239">
        <f t="shared" si="250"/>
        <v>0</v>
      </c>
    </row>
    <row r="2677" spans="1:10" ht="25.5">
      <c r="A2677" s="78"/>
      <c r="B2677" s="199"/>
      <c r="C2677" s="253" t="s">
        <v>2199</v>
      </c>
      <c r="D2677" s="365" t="s">
        <v>2506</v>
      </c>
      <c r="E2677" s="238"/>
      <c r="F2677" s="238"/>
      <c r="G2677" s="366">
        <v>173</v>
      </c>
      <c r="H2677" s="366">
        <v>173</v>
      </c>
      <c r="I2677" s="239">
        <f t="shared" si="249"/>
        <v>173</v>
      </c>
      <c r="J2677" s="239">
        <f t="shared" si="250"/>
        <v>173</v>
      </c>
    </row>
    <row r="2678" spans="1:10">
      <c r="A2678" s="78"/>
      <c r="B2678" s="199"/>
      <c r="C2678" s="253" t="s">
        <v>4476</v>
      </c>
      <c r="D2678" s="365" t="s">
        <v>2057</v>
      </c>
      <c r="E2678" s="238"/>
      <c r="F2678" s="238"/>
      <c r="G2678" s="366">
        <v>8</v>
      </c>
      <c r="H2678" s="366">
        <v>8</v>
      </c>
      <c r="I2678" s="239">
        <f t="shared" si="249"/>
        <v>8</v>
      </c>
      <c r="J2678" s="239">
        <f t="shared" si="250"/>
        <v>8</v>
      </c>
    </row>
    <row r="2679" spans="1:10">
      <c r="A2679" s="78"/>
      <c r="B2679" s="199"/>
      <c r="C2679" s="253" t="s">
        <v>4477</v>
      </c>
      <c r="D2679" s="365" t="s">
        <v>2185</v>
      </c>
      <c r="E2679" s="238"/>
      <c r="F2679" s="238"/>
      <c r="G2679" s="366">
        <v>7</v>
      </c>
      <c r="H2679" s="366">
        <v>7</v>
      </c>
      <c r="I2679" s="239">
        <f t="shared" ref="I2679:I2713" si="251">E2679+G2679</f>
        <v>7</v>
      </c>
      <c r="J2679" s="239">
        <f t="shared" ref="J2679:J2713" si="252">F2679+H2679</f>
        <v>7</v>
      </c>
    </row>
    <row r="2680" spans="1:10" ht="25.5">
      <c r="A2680" s="78"/>
      <c r="B2680" s="199"/>
      <c r="C2680" s="253" t="s">
        <v>2240</v>
      </c>
      <c r="D2680" s="365" t="s">
        <v>2241</v>
      </c>
      <c r="E2680" s="238"/>
      <c r="F2680" s="238"/>
      <c r="G2680" s="366">
        <v>1490</v>
      </c>
      <c r="H2680" s="366">
        <v>1490</v>
      </c>
      <c r="I2680" s="239">
        <f t="shared" si="251"/>
        <v>1490</v>
      </c>
      <c r="J2680" s="239">
        <f t="shared" si="252"/>
        <v>1490</v>
      </c>
    </row>
    <row r="2681" spans="1:10">
      <c r="A2681" s="78"/>
      <c r="B2681" s="199"/>
      <c r="C2681" s="253" t="s">
        <v>4478</v>
      </c>
      <c r="D2681" s="365" t="s">
        <v>2091</v>
      </c>
      <c r="E2681" s="238"/>
      <c r="F2681" s="238"/>
      <c r="G2681" s="366"/>
      <c r="H2681" s="366"/>
      <c r="I2681" s="239">
        <f t="shared" si="251"/>
        <v>0</v>
      </c>
      <c r="J2681" s="239">
        <f t="shared" si="252"/>
        <v>0</v>
      </c>
    </row>
    <row r="2682" spans="1:10">
      <c r="A2682" s="78"/>
      <c r="B2682" s="199"/>
      <c r="C2682" s="253" t="s">
        <v>4479</v>
      </c>
      <c r="D2682" s="365" t="s">
        <v>2276</v>
      </c>
      <c r="E2682" s="238"/>
      <c r="F2682" s="238"/>
      <c r="G2682" s="366">
        <v>62</v>
      </c>
      <c r="H2682" s="366">
        <v>62</v>
      </c>
      <c r="I2682" s="239">
        <f t="shared" si="251"/>
        <v>62</v>
      </c>
      <c r="J2682" s="239">
        <f t="shared" si="252"/>
        <v>62</v>
      </c>
    </row>
    <row r="2683" spans="1:10">
      <c r="A2683" s="78"/>
      <c r="B2683" s="199"/>
      <c r="C2683" s="253" t="s">
        <v>4480</v>
      </c>
      <c r="D2683" s="365" t="s">
        <v>3277</v>
      </c>
      <c r="E2683" s="238"/>
      <c r="F2683" s="238"/>
      <c r="G2683" s="366">
        <v>49</v>
      </c>
      <c r="H2683" s="366">
        <v>49</v>
      </c>
      <c r="I2683" s="239">
        <f t="shared" si="251"/>
        <v>49</v>
      </c>
      <c r="J2683" s="239">
        <f t="shared" si="252"/>
        <v>49</v>
      </c>
    </row>
    <row r="2684" spans="1:10">
      <c r="A2684" s="78"/>
      <c r="B2684" s="199"/>
      <c r="C2684" s="253" t="s">
        <v>4481</v>
      </c>
      <c r="D2684" s="365" t="s">
        <v>2473</v>
      </c>
      <c r="E2684" s="238"/>
      <c r="F2684" s="238"/>
      <c r="G2684" s="366">
        <v>75</v>
      </c>
      <c r="H2684" s="366">
        <v>75</v>
      </c>
      <c r="I2684" s="239">
        <f t="shared" si="251"/>
        <v>75</v>
      </c>
      <c r="J2684" s="239">
        <f t="shared" si="252"/>
        <v>75</v>
      </c>
    </row>
    <row r="2685" spans="1:10" ht="38.25">
      <c r="A2685" s="78"/>
      <c r="B2685" s="199"/>
      <c r="C2685" s="253" t="s">
        <v>2031</v>
      </c>
      <c r="D2685" s="365" t="s">
        <v>2427</v>
      </c>
      <c r="E2685" s="238"/>
      <c r="F2685" s="238"/>
      <c r="G2685" s="366">
        <v>84</v>
      </c>
      <c r="H2685" s="366">
        <v>84</v>
      </c>
      <c r="I2685" s="239">
        <f t="shared" si="251"/>
        <v>84</v>
      </c>
      <c r="J2685" s="239">
        <f t="shared" si="252"/>
        <v>84</v>
      </c>
    </row>
    <row r="2686" spans="1:10" ht="25.5">
      <c r="A2686" s="78"/>
      <c r="B2686" s="199"/>
      <c r="C2686" s="253" t="s">
        <v>1805</v>
      </c>
      <c r="D2686" s="365" t="s">
        <v>3239</v>
      </c>
      <c r="E2686" s="238"/>
      <c r="F2686" s="238"/>
      <c r="G2686" s="366"/>
      <c r="H2686" s="366"/>
      <c r="I2686" s="239">
        <f t="shared" si="251"/>
        <v>0</v>
      </c>
      <c r="J2686" s="239">
        <f t="shared" si="252"/>
        <v>0</v>
      </c>
    </row>
    <row r="2687" spans="1:10" ht="25.5">
      <c r="A2687" s="78"/>
      <c r="B2687" s="199"/>
      <c r="C2687" s="253" t="s">
        <v>1797</v>
      </c>
      <c r="D2687" s="365" t="s">
        <v>1798</v>
      </c>
      <c r="E2687" s="238"/>
      <c r="F2687" s="238"/>
      <c r="G2687" s="366">
        <v>1837</v>
      </c>
      <c r="H2687" s="366">
        <v>1837</v>
      </c>
      <c r="I2687" s="239">
        <f t="shared" si="251"/>
        <v>1837</v>
      </c>
      <c r="J2687" s="239">
        <f t="shared" si="252"/>
        <v>1837</v>
      </c>
    </row>
    <row r="2688" spans="1:10" ht="25.5">
      <c r="A2688" s="78"/>
      <c r="B2688" s="199"/>
      <c r="C2688" s="253" t="s">
        <v>2066</v>
      </c>
      <c r="D2688" s="365" t="s">
        <v>2067</v>
      </c>
      <c r="E2688" s="238"/>
      <c r="F2688" s="238"/>
      <c r="G2688" s="366">
        <v>519</v>
      </c>
      <c r="H2688" s="366">
        <v>519</v>
      </c>
      <c r="I2688" s="239">
        <f t="shared" si="251"/>
        <v>519</v>
      </c>
      <c r="J2688" s="239">
        <f t="shared" si="252"/>
        <v>519</v>
      </c>
    </row>
    <row r="2689" spans="1:10" ht="25.5">
      <c r="A2689" s="78"/>
      <c r="B2689" s="199"/>
      <c r="C2689" s="253" t="s">
        <v>2068</v>
      </c>
      <c r="D2689" s="365" t="s">
        <v>2069</v>
      </c>
      <c r="E2689" s="238"/>
      <c r="F2689" s="238"/>
      <c r="G2689" s="366">
        <v>255</v>
      </c>
      <c r="H2689" s="366">
        <v>255</v>
      </c>
      <c r="I2689" s="239">
        <f t="shared" si="251"/>
        <v>255</v>
      </c>
      <c r="J2689" s="239">
        <f t="shared" si="252"/>
        <v>255</v>
      </c>
    </row>
    <row r="2690" spans="1:10" ht="25.5">
      <c r="A2690" s="78"/>
      <c r="B2690" s="199"/>
      <c r="C2690" s="253" t="s">
        <v>2033</v>
      </c>
      <c r="D2690" s="365" t="s">
        <v>2034</v>
      </c>
      <c r="E2690" s="238"/>
      <c r="F2690" s="238"/>
      <c r="G2690" s="366">
        <v>1132</v>
      </c>
      <c r="H2690" s="366">
        <v>1132</v>
      </c>
      <c r="I2690" s="239">
        <f t="shared" si="251"/>
        <v>1132</v>
      </c>
      <c r="J2690" s="239">
        <f t="shared" si="252"/>
        <v>1132</v>
      </c>
    </row>
    <row r="2691" spans="1:10" ht="25.5">
      <c r="A2691" s="78"/>
      <c r="B2691" s="199"/>
      <c r="C2691" s="253" t="s">
        <v>2035</v>
      </c>
      <c r="D2691" s="365" t="s">
        <v>2036</v>
      </c>
      <c r="E2691" s="238"/>
      <c r="F2691" s="238"/>
      <c r="G2691" s="366">
        <v>1896</v>
      </c>
      <c r="H2691" s="366">
        <v>1896</v>
      </c>
      <c r="I2691" s="239">
        <f t="shared" si="251"/>
        <v>1896</v>
      </c>
      <c r="J2691" s="239">
        <f t="shared" si="252"/>
        <v>1896</v>
      </c>
    </row>
    <row r="2692" spans="1:10" ht="38.25">
      <c r="A2692" s="78"/>
      <c r="B2692" s="199"/>
      <c r="C2692" s="253" t="s">
        <v>1799</v>
      </c>
      <c r="D2692" s="365" t="s">
        <v>1800</v>
      </c>
      <c r="E2692" s="238"/>
      <c r="F2692" s="238"/>
      <c r="G2692" s="366">
        <v>1923</v>
      </c>
      <c r="H2692" s="366">
        <v>1923</v>
      </c>
      <c r="I2692" s="239">
        <f t="shared" si="251"/>
        <v>1923</v>
      </c>
      <c r="J2692" s="239">
        <f t="shared" si="252"/>
        <v>1923</v>
      </c>
    </row>
    <row r="2693" spans="1:10" ht="25.5">
      <c r="A2693" s="78"/>
      <c r="B2693" s="199"/>
      <c r="C2693" s="253" t="s">
        <v>1801</v>
      </c>
      <c r="D2693" s="365" t="s">
        <v>4028</v>
      </c>
      <c r="E2693" s="238"/>
      <c r="F2693" s="238"/>
      <c r="G2693" s="366">
        <v>1191</v>
      </c>
      <c r="H2693" s="366">
        <v>1191</v>
      </c>
      <c r="I2693" s="239">
        <f t="shared" si="251"/>
        <v>1191</v>
      </c>
      <c r="J2693" s="239">
        <f t="shared" si="252"/>
        <v>1191</v>
      </c>
    </row>
    <row r="2694" spans="1:10" ht="25.5">
      <c r="C2694" s="253" t="s">
        <v>2073</v>
      </c>
      <c r="D2694" s="365" t="s">
        <v>2428</v>
      </c>
      <c r="E2694" s="238"/>
      <c r="F2694" s="238"/>
      <c r="G2694" s="366">
        <v>83</v>
      </c>
      <c r="H2694" s="366">
        <v>83</v>
      </c>
      <c r="I2694" s="239">
        <f t="shared" si="251"/>
        <v>83</v>
      </c>
      <c r="J2694" s="239">
        <f t="shared" si="252"/>
        <v>83</v>
      </c>
    </row>
    <row r="2695" spans="1:10" ht="38.25">
      <c r="C2695" s="253" t="s">
        <v>4215</v>
      </c>
      <c r="D2695" s="365" t="s">
        <v>4482</v>
      </c>
      <c r="E2695" s="238"/>
      <c r="F2695" s="238"/>
      <c r="G2695" s="366">
        <v>70</v>
      </c>
      <c r="H2695" s="366">
        <v>70</v>
      </c>
      <c r="I2695" s="239">
        <f t="shared" si="251"/>
        <v>70</v>
      </c>
      <c r="J2695" s="239">
        <f t="shared" si="252"/>
        <v>70</v>
      </c>
    </row>
    <row r="2696" spans="1:10" ht="38.25">
      <c r="C2696" s="253" t="s">
        <v>1803</v>
      </c>
      <c r="D2696" s="365" t="s">
        <v>2513</v>
      </c>
      <c r="E2696" s="238"/>
      <c r="F2696" s="238"/>
      <c r="G2696" s="366">
        <v>138</v>
      </c>
      <c r="H2696" s="366">
        <v>138</v>
      </c>
      <c r="I2696" s="239">
        <f t="shared" si="251"/>
        <v>138</v>
      </c>
      <c r="J2696" s="239">
        <f t="shared" si="252"/>
        <v>138</v>
      </c>
    </row>
    <row r="2697" spans="1:10" ht="25.5">
      <c r="C2697" s="233" t="s">
        <v>2176</v>
      </c>
      <c r="D2697" s="365" t="s">
        <v>4483</v>
      </c>
      <c r="E2697" s="238"/>
      <c r="F2697" s="238"/>
      <c r="G2697" s="238"/>
      <c r="H2697" s="238"/>
      <c r="I2697" s="239">
        <f t="shared" si="251"/>
        <v>0</v>
      </c>
      <c r="J2697" s="239">
        <f t="shared" si="252"/>
        <v>0</v>
      </c>
    </row>
    <row r="2698" spans="1:10" ht="25.5">
      <c r="C2698" s="233" t="s">
        <v>3229</v>
      </c>
      <c r="D2698" s="365" t="s">
        <v>4484</v>
      </c>
      <c r="E2698" s="238"/>
      <c r="F2698" s="238"/>
      <c r="G2698" s="238"/>
      <c r="H2698" s="238"/>
      <c r="I2698" s="239">
        <f t="shared" si="251"/>
        <v>0</v>
      </c>
      <c r="J2698" s="239">
        <f t="shared" si="252"/>
        <v>0</v>
      </c>
    </row>
    <row r="2699" spans="1:10">
      <c r="C2699" s="233" t="s">
        <v>3274</v>
      </c>
      <c r="D2699" s="365" t="s">
        <v>3275</v>
      </c>
      <c r="E2699" s="238"/>
      <c r="F2699" s="238"/>
      <c r="G2699" s="238">
        <v>22</v>
      </c>
      <c r="H2699" s="238">
        <v>22</v>
      </c>
      <c r="I2699" s="239">
        <f t="shared" si="251"/>
        <v>22</v>
      </c>
      <c r="J2699" s="239">
        <f t="shared" si="252"/>
        <v>22</v>
      </c>
    </row>
    <row r="2700" spans="1:10">
      <c r="C2700" s="233" t="s">
        <v>1966</v>
      </c>
      <c r="D2700" s="365" t="s">
        <v>1967</v>
      </c>
      <c r="E2700" s="238"/>
      <c r="F2700" s="238"/>
      <c r="G2700" s="238">
        <v>14</v>
      </c>
      <c r="H2700" s="238">
        <v>14</v>
      </c>
      <c r="I2700" s="239">
        <f t="shared" si="251"/>
        <v>14</v>
      </c>
      <c r="J2700" s="239">
        <f t="shared" si="252"/>
        <v>14</v>
      </c>
    </row>
    <row r="2701" spans="1:10" ht="25.5">
      <c r="C2701" s="233" t="s">
        <v>2270</v>
      </c>
      <c r="D2701" s="365" t="s">
        <v>4485</v>
      </c>
      <c r="E2701" s="238"/>
      <c r="F2701" s="238"/>
      <c r="G2701" s="238">
        <v>3</v>
      </c>
      <c r="H2701" s="238">
        <v>3</v>
      </c>
      <c r="I2701" s="239">
        <f t="shared" si="251"/>
        <v>3</v>
      </c>
      <c r="J2701" s="239">
        <f t="shared" si="252"/>
        <v>3</v>
      </c>
    </row>
    <row r="2702" spans="1:10" ht="25.5">
      <c r="C2702" s="233" t="s">
        <v>2566</v>
      </c>
      <c r="D2702" s="365" t="s">
        <v>4486</v>
      </c>
      <c r="E2702" s="238"/>
      <c r="F2702" s="238"/>
      <c r="G2702" s="238">
        <v>8</v>
      </c>
      <c r="H2702" s="238">
        <v>8</v>
      </c>
      <c r="I2702" s="239">
        <f t="shared" si="251"/>
        <v>8</v>
      </c>
      <c r="J2702" s="239">
        <f t="shared" si="252"/>
        <v>8</v>
      </c>
    </row>
    <row r="2703" spans="1:10">
      <c r="C2703" s="233" t="s">
        <v>2622</v>
      </c>
      <c r="D2703" s="365" t="s">
        <v>2623</v>
      </c>
      <c r="E2703" s="238"/>
      <c r="F2703" s="238"/>
      <c r="G2703" s="238"/>
      <c r="H2703" s="238"/>
      <c r="I2703" s="239">
        <f t="shared" si="251"/>
        <v>0</v>
      </c>
      <c r="J2703" s="239">
        <f t="shared" si="252"/>
        <v>0</v>
      </c>
    </row>
    <row r="2704" spans="1:10" ht="25.5">
      <c r="C2704" s="233" t="s">
        <v>2258</v>
      </c>
      <c r="D2704" s="365" t="s">
        <v>4487</v>
      </c>
      <c r="E2704" s="238"/>
      <c r="F2704" s="238"/>
      <c r="G2704" s="238">
        <v>15</v>
      </c>
      <c r="H2704" s="238">
        <v>15</v>
      </c>
      <c r="I2704" s="239">
        <f t="shared" si="251"/>
        <v>15</v>
      </c>
      <c r="J2704" s="239">
        <f t="shared" si="252"/>
        <v>15</v>
      </c>
    </row>
    <row r="2705" spans="1:10" ht="25.5">
      <c r="C2705" s="233" t="s">
        <v>1826</v>
      </c>
      <c r="D2705" s="365" t="s">
        <v>4488</v>
      </c>
      <c r="E2705" s="238"/>
      <c r="F2705" s="238"/>
      <c r="G2705" s="238">
        <v>5</v>
      </c>
      <c r="H2705" s="238">
        <v>5</v>
      </c>
      <c r="I2705" s="239">
        <f t="shared" si="251"/>
        <v>5</v>
      </c>
      <c r="J2705" s="239">
        <f t="shared" si="252"/>
        <v>5</v>
      </c>
    </row>
    <row r="2706" spans="1:10" ht="25.5">
      <c r="C2706" s="233" t="s">
        <v>2272</v>
      </c>
      <c r="D2706" s="365" t="s">
        <v>2584</v>
      </c>
      <c r="E2706" s="238"/>
      <c r="F2706" s="238"/>
      <c r="G2706" s="238">
        <v>1</v>
      </c>
      <c r="H2706" s="238">
        <v>1</v>
      </c>
      <c r="I2706" s="239">
        <f t="shared" si="251"/>
        <v>1</v>
      </c>
      <c r="J2706" s="239">
        <f t="shared" si="252"/>
        <v>1</v>
      </c>
    </row>
    <row r="2707" spans="1:10">
      <c r="C2707" s="233" t="s">
        <v>2340</v>
      </c>
      <c r="D2707" s="365" t="s">
        <v>2341</v>
      </c>
      <c r="E2707" s="238"/>
      <c r="F2707" s="238"/>
      <c r="G2707" s="238">
        <v>1</v>
      </c>
      <c r="H2707" s="238">
        <v>1</v>
      </c>
      <c r="I2707" s="239">
        <f t="shared" si="251"/>
        <v>1</v>
      </c>
      <c r="J2707" s="239">
        <f t="shared" si="252"/>
        <v>1</v>
      </c>
    </row>
    <row r="2708" spans="1:10" ht="25.5">
      <c r="C2708" s="233" t="s">
        <v>4489</v>
      </c>
      <c r="D2708" s="365" t="s">
        <v>4490</v>
      </c>
      <c r="E2708" s="238"/>
      <c r="F2708" s="238"/>
      <c r="G2708" s="238">
        <v>54</v>
      </c>
      <c r="H2708" s="238">
        <v>54</v>
      </c>
      <c r="I2708" s="239">
        <f t="shared" si="251"/>
        <v>54</v>
      </c>
      <c r="J2708" s="239">
        <f t="shared" si="252"/>
        <v>54</v>
      </c>
    </row>
    <row r="2709" spans="1:10">
      <c r="C2709" s="233" t="s">
        <v>3981</v>
      </c>
      <c r="D2709" s="365" t="s">
        <v>4491</v>
      </c>
      <c r="E2709" s="238"/>
      <c r="F2709" s="238"/>
      <c r="G2709" s="238">
        <v>16</v>
      </c>
      <c r="H2709" s="238">
        <v>16</v>
      </c>
      <c r="I2709" s="239">
        <f t="shared" si="251"/>
        <v>16</v>
      </c>
      <c r="J2709" s="239">
        <f t="shared" si="252"/>
        <v>16</v>
      </c>
    </row>
    <row r="2710" spans="1:10" ht="25.5">
      <c r="C2710" s="233" t="s">
        <v>2176</v>
      </c>
      <c r="D2710" s="365" t="s">
        <v>4492</v>
      </c>
      <c r="E2710" s="238"/>
      <c r="F2710" s="238"/>
      <c r="G2710" s="238">
        <v>2</v>
      </c>
      <c r="H2710" s="238">
        <v>2</v>
      </c>
      <c r="I2710" s="239">
        <f t="shared" si="251"/>
        <v>2</v>
      </c>
      <c r="J2710" s="239">
        <f t="shared" si="252"/>
        <v>2</v>
      </c>
    </row>
    <row r="2711" spans="1:10" ht="25.5">
      <c r="C2711" s="233" t="s">
        <v>1802</v>
      </c>
      <c r="D2711" s="365" t="s">
        <v>4493</v>
      </c>
      <c r="E2711" s="238"/>
      <c r="F2711" s="238"/>
      <c r="G2711" s="238">
        <v>17</v>
      </c>
      <c r="H2711" s="238">
        <v>17</v>
      </c>
      <c r="I2711" s="239">
        <f t="shared" si="251"/>
        <v>17</v>
      </c>
      <c r="J2711" s="239">
        <f t="shared" si="252"/>
        <v>17</v>
      </c>
    </row>
    <row r="2712" spans="1:10" ht="51">
      <c r="C2712" s="233" t="s">
        <v>1804</v>
      </c>
      <c r="D2712" s="365" t="s">
        <v>4494</v>
      </c>
      <c r="E2712" s="238"/>
      <c r="F2712" s="238"/>
      <c r="G2712" s="238">
        <v>8</v>
      </c>
      <c r="H2712" s="238">
        <v>8</v>
      </c>
      <c r="I2712" s="239">
        <f t="shared" si="251"/>
        <v>8</v>
      </c>
      <c r="J2712" s="239">
        <f t="shared" si="252"/>
        <v>8</v>
      </c>
    </row>
    <row r="2713" spans="1:10">
      <c r="C2713" s="233" t="s">
        <v>2470</v>
      </c>
      <c r="D2713" s="365" t="s">
        <v>2471</v>
      </c>
      <c r="E2713" s="238"/>
      <c r="F2713" s="238"/>
      <c r="G2713" s="238">
        <v>1</v>
      </c>
      <c r="H2713" s="238">
        <v>1</v>
      </c>
      <c r="I2713" s="239">
        <f t="shared" si="251"/>
        <v>1</v>
      </c>
      <c r="J2713" s="239">
        <f t="shared" si="252"/>
        <v>1</v>
      </c>
    </row>
    <row r="2714" spans="1:10">
      <c r="C2714" s="85"/>
      <c r="D2714" s="84"/>
      <c r="E2714" s="83"/>
      <c r="F2714" s="83"/>
      <c r="G2714" s="84"/>
      <c r="H2714" s="84"/>
      <c r="I2714" s="160">
        <f t="shared" ref="I2714:J2715" si="253">SUM(E2714,G2714)</f>
        <v>0</v>
      </c>
      <c r="J2714" s="160">
        <f t="shared" si="253"/>
        <v>0</v>
      </c>
    </row>
    <row r="2715" spans="1:10">
      <c r="C2715" s="85"/>
      <c r="D2715" s="84"/>
      <c r="E2715" s="83"/>
      <c r="F2715" s="83"/>
      <c r="G2715" s="84"/>
      <c r="H2715" s="84"/>
      <c r="I2715" s="160">
        <f t="shared" si="253"/>
        <v>0</v>
      </c>
      <c r="J2715" s="160">
        <f t="shared" si="253"/>
        <v>0</v>
      </c>
    </row>
    <row r="2719" spans="1:10" ht="14.25">
      <c r="A2719" s="806" t="s">
        <v>4495</v>
      </c>
      <c r="B2719" s="229" t="s">
        <v>1710</v>
      </c>
      <c r="C2719" s="230"/>
      <c r="D2719" s="229"/>
      <c r="E2719" s="229"/>
      <c r="F2719" s="229"/>
      <c r="G2719" s="229"/>
      <c r="H2719" s="229"/>
      <c r="I2719" s="229"/>
      <c r="J2719" s="229"/>
    </row>
    <row r="2721" spans="1:10" ht="15" thickBot="1">
      <c r="A2721" s="78"/>
      <c r="B2721" s="229" t="s">
        <v>1709</v>
      </c>
      <c r="C2721" s="230"/>
      <c r="D2721" s="229"/>
      <c r="E2721" s="229"/>
      <c r="F2721" s="229"/>
      <c r="G2721" s="229"/>
      <c r="H2721" s="229"/>
      <c r="I2721" s="229"/>
      <c r="J2721" s="229"/>
    </row>
    <row r="2722" spans="1:10" ht="26.25" customHeight="1" thickBot="1">
      <c r="A2722" s="78"/>
      <c r="B2722" s="194" t="s">
        <v>199</v>
      </c>
      <c r="C2722" s="195"/>
      <c r="D2722" s="78"/>
      <c r="E2722" s="1199">
        <f t="shared" ref="E2722:J2722" si="254">SUM(E2723,E2724)</f>
        <v>7944</v>
      </c>
      <c r="F2722" s="1199">
        <f t="shared" si="254"/>
        <v>7944</v>
      </c>
      <c r="G2722" s="1199">
        <f t="shared" si="254"/>
        <v>17858</v>
      </c>
      <c r="H2722" s="1199">
        <f t="shared" si="254"/>
        <v>17858</v>
      </c>
      <c r="I2722" s="1199">
        <f t="shared" si="254"/>
        <v>25802</v>
      </c>
      <c r="J2722" s="1200">
        <f t="shared" si="254"/>
        <v>25802</v>
      </c>
    </row>
    <row r="2723" spans="1:10" ht="15.75" thickBot="1">
      <c r="A2723" s="78"/>
      <c r="B2723" s="194" t="s">
        <v>197</v>
      </c>
      <c r="C2723" s="195"/>
      <c r="D2723" s="78"/>
      <c r="E2723" s="1222">
        <v>0</v>
      </c>
      <c r="F2723" s="1222">
        <v>0</v>
      </c>
      <c r="G2723" s="1222">
        <v>0</v>
      </c>
      <c r="H2723" s="1222">
        <v>0</v>
      </c>
      <c r="I2723" s="1222">
        <v>0</v>
      </c>
      <c r="J2723" s="1221">
        <v>0</v>
      </c>
    </row>
    <row r="2724" spans="1:10" ht="24.75" customHeight="1" thickBot="1">
      <c r="A2724" s="78"/>
      <c r="B2724" s="199" t="s">
        <v>1708</v>
      </c>
      <c r="C2724" s="197"/>
      <c r="D2724" s="78"/>
      <c r="E2724" s="1198">
        <f t="shared" ref="E2724:J2724" si="255">SUM(E2725:E2769)</f>
        <v>7944</v>
      </c>
      <c r="F2724" s="1198">
        <f t="shared" si="255"/>
        <v>7944</v>
      </c>
      <c r="G2724" s="1198">
        <f t="shared" si="255"/>
        <v>17858</v>
      </c>
      <c r="H2724" s="1198">
        <f t="shared" si="255"/>
        <v>17858</v>
      </c>
      <c r="I2724" s="1198">
        <f t="shared" si="255"/>
        <v>25802</v>
      </c>
      <c r="J2724" s="1197">
        <f t="shared" si="255"/>
        <v>25802</v>
      </c>
    </row>
    <row r="2725" spans="1:10">
      <c r="A2725" s="78"/>
      <c r="B2725" s="199"/>
      <c r="C2725" s="233" t="s">
        <v>4496</v>
      </c>
      <c r="D2725" s="246" t="s">
        <v>4497</v>
      </c>
      <c r="E2725" s="300"/>
      <c r="F2725" s="300"/>
      <c r="G2725" s="300"/>
      <c r="H2725" s="300"/>
      <c r="I2725" s="235">
        <f t="shared" ref="I2725:I2769" si="256">E2725+G2725</f>
        <v>0</v>
      </c>
      <c r="J2725" s="235">
        <f t="shared" ref="J2725:J2769" si="257">F2725+H2725</f>
        <v>0</v>
      </c>
    </row>
    <row r="2726" spans="1:10">
      <c r="A2726" s="78"/>
      <c r="B2726" s="199"/>
      <c r="C2726" s="233" t="s">
        <v>4041</v>
      </c>
      <c r="D2726" s="246" t="s">
        <v>4154</v>
      </c>
      <c r="E2726" s="238">
        <v>1182</v>
      </c>
      <c r="F2726" s="238">
        <v>1182</v>
      </c>
      <c r="G2726" s="238">
        <v>4</v>
      </c>
      <c r="H2726" s="238">
        <v>4</v>
      </c>
      <c r="I2726" s="239">
        <f t="shared" si="256"/>
        <v>1186</v>
      </c>
      <c r="J2726" s="239">
        <f t="shared" si="257"/>
        <v>1186</v>
      </c>
    </row>
    <row r="2727" spans="1:10" ht="38.25">
      <c r="A2727" s="78"/>
      <c r="B2727" s="199"/>
      <c r="C2727" s="233" t="s">
        <v>4498</v>
      </c>
      <c r="D2727" s="246" t="s">
        <v>4499</v>
      </c>
      <c r="E2727" s="238">
        <v>1164</v>
      </c>
      <c r="F2727" s="238">
        <v>1164</v>
      </c>
      <c r="G2727" s="238">
        <v>2802</v>
      </c>
      <c r="H2727" s="238">
        <v>2802</v>
      </c>
      <c r="I2727" s="239">
        <f t="shared" si="256"/>
        <v>3966</v>
      </c>
      <c r="J2727" s="239">
        <f t="shared" si="257"/>
        <v>3966</v>
      </c>
    </row>
    <row r="2728" spans="1:10">
      <c r="A2728" s="78"/>
      <c r="B2728" s="199"/>
      <c r="C2728" s="233" t="s">
        <v>4500</v>
      </c>
      <c r="D2728" s="246" t="s">
        <v>4501</v>
      </c>
      <c r="E2728" s="238">
        <v>1078</v>
      </c>
      <c r="F2728" s="238">
        <v>1078</v>
      </c>
      <c r="G2728" s="238">
        <v>5247</v>
      </c>
      <c r="H2728" s="238">
        <v>5247</v>
      </c>
      <c r="I2728" s="239">
        <f t="shared" si="256"/>
        <v>6325</v>
      </c>
      <c r="J2728" s="239">
        <f t="shared" si="257"/>
        <v>6325</v>
      </c>
    </row>
    <row r="2729" spans="1:10">
      <c r="A2729" s="78"/>
      <c r="B2729" s="199"/>
      <c r="C2729" s="233" t="s">
        <v>4502</v>
      </c>
      <c r="D2729" s="246" t="s">
        <v>4503</v>
      </c>
      <c r="E2729" s="238"/>
      <c r="F2729" s="238"/>
      <c r="G2729" s="238"/>
      <c r="H2729" s="238"/>
      <c r="I2729" s="239">
        <f t="shared" si="256"/>
        <v>0</v>
      </c>
      <c r="J2729" s="239">
        <f t="shared" si="257"/>
        <v>0</v>
      </c>
    </row>
    <row r="2730" spans="1:10">
      <c r="A2730" s="78"/>
      <c r="B2730" s="199"/>
      <c r="C2730" s="233" t="s">
        <v>4504</v>
      </c>
      <c r="D2730" s="246" t="s">
        <v>4505</v>
      </c>
      <c r="E2730" s="238">
        <v>1080</v>
      </c>
      <c r="F2730" s="238">
        <v>1080</v>
      </c>
      <c r="G2730" s="238">
        <v>1170</v>
      </c>
      <c r="H2730" s="238">
        <v>1170</v>
      </c>
      <c r="I2730" s="239">
        <f t="shared" si="256"/>
        <v>2250</v>
      </c>
      <c r="J2730" s="239">
        <f t="shared" si="257"/>
        <v>2250</v>
      </c>
    </row>
    <row r="2731" spans="1:10" ht="25.5">
      <c r="A2731" s="78"/>
      <c r="B2731" s="199"/>
      <c r="C2731" s="233" t="s">
        <v>4506</v>
      </c>
      <c r="D2731" s="246" t="s">
        <v>4507</v>
      </c>
      <c r="E2731" s="238">
        <v>1</v>
      </c>
      <c r="F2731" s="238">
        <v>1</v>
      </c>
      <c r="G2731" s="238">
        <v>1937</v>
      </c>
      <c r="H2731" s="238">
        <v>1937</v>
      </c>
      <c r="I2731" s="239">
        <f t="shared" si="256"/>
        <v>1938</v>
      </c>
      <c r="J2731" s="239">
        <f t="shared" si="257"/>
        <v>1938</v>
      </c>
    </row>
    <row r="2732" spans="1:10" ht="25.5">
      <c r="A2732" s="78"/>
      <c r="B2732" s="199"/>
      <c r="C2732" s="233" t="s">
        <v>4508</v>
      </c>
      <c r="D2732" s="246" t="s">
        <v>4509</v>
      </c>
      <c r="E2732" s="238">
        <v>1069</v>
      </c>
      <c r="F2732" s="238">
        <v>1069</v>
      </c>
      <c r="G2732" s="238">
        <v>2720</v>
      </c>
      <c r="H2732" s="238">
        <v>2720</v>
      </c>
      <c r="I2732" s="239">
        <f t="shared" si="256"/>
        <v>3789</v>
      </c>
      <c r="J2732" s="239">
        <f t="shared" si="257"/>
        <v>3789</v>
      </c>
    </row>
    <row r="2733" spans="1:10" ht="25.5">
      <c r="A2733" s="78"/>
      <c r="B2733" s="199"/>
      <c r="C2733" s="233" t="s">
        <v>4510</v>
      </c>
      <c r="D2733" s="246" t="s">
        <v>4511</v>
      </c>
      <c r="E2733" s="238">
        <v>133</v>
      </c>
      <c r="F2733" s="238">
        <v>133</v>
      </c>
      <c r="G2733" s="238">
        <v>178</v>
      </c>
      <c r="H2733" s="238">
        <v>178</v>
      </c>
      <c r="I2733" s="239">
        <f t="shared" si="256"/>
        <v>311</v>
      </c>
      <c r="J2733" s="239">
        <f t="shared" si="257"/>
        <v>311</v>
      </c>
    </row>
    <row r="2734" spans="1:10" ht="25.5">
      <c r="A2734" s="78"/>
      <c r="B2734" s="199"/>
      <c r="C2734" s="233" t="s">
        <v>4512</v>
      </c>
      <c r="D2734" s="246" t="s">
        <v>4513</v>
      </c>
      <c r="E2734" s="238"/>
      <c r="F2734" s="238"/>
      <c r="G2734" s="238">
        <v>3</v>
      </c>
      <c r="H2734" s="238">
        <v>3</v>
      </c>
      <c r="I2734" s="239">
        <f t="shared" si="256"/>
        <v>3</v>
      </c>
      <c r="J2734" s="239">
        <f t="shared" si="257"/>
        <v>3</v>
      </c>
    </row>
    <row r="2735" spans="1:10">
      <c r="A2735" s="78"/>
      <c r="B2735" s="199"/>
      <c r="C2735" s="233" t="s">
        <v>4514</v>
      </c>
      <c r="D2735" s="246" t="s">
        <v>4515</v>
      </c>
      <c r="E2735" s="238">
        <v>1097</v>
      </c>
      <c r="F2735" s="238">
        <v>1097</v>
      </c>
      <c r="G2735" s="238">
        <v>1178</v>
      </c>
      <c r="H2735" s="238">
        <v>1178</v>
      </c>
      <c r="I2735" s="239">
        <f t="shared" si="256"/>
        <v>2275</v>
      </c>
      <c r="J2735" s="239">
        <f t="shared" si="257"/>
        <v>2275</v>
      </c>
    </row>
    <row r="2736" spans="1:10">
      <c r="A2736" s="78"/>
      <c r="B2736" s="199"/>
      <c r="C2736" s="233" t="s">
        <v>4516</v>
      </c>
      <c r="D2736" s="246" t="s">
        <v>4517</v>
      </c>
      <c r="E2736" s="238">
        <v>134</v>
      </c>
      <c r="F2736" s="238">
        <v>134</v>
      </c>
      <c r="G2736" s="238">
        <v>169</v>
      </c>
      <c r="H2736" s="238">
        <v>169</v>
      </c>
      <c r="I2736" s="239">
        <f t="shared" si="256"/>
        <v>303</v>
      </c>
      <c r="J2736" s="239">
        <f t="shared" si="257"/>
        <v>303</v>
      </c>
    </row>
    <row r="2737" spans="1:10" ht="25.5">
      <c r="A2737" s="78"/>
      <c r="B2737" s="199"/>
      <c r="C2737" s="233" t="s">
        <v>4518</v>
      </c>
      <c r="D2737" s="246" t="s">
        <v>4519</v>
      </c>
      <c r="E2737" s="238"/>
      <c r="F2737" s="238"/>
      <c r="G2737" s="238"/>
      <c r="H2737" s="238"/>
      <c r="I2737" s="239">
        <f t="shared" si="256"/>
        <v>0</v>
      </c>
      <c r="J2737" s="239">
        <f t="shared" si="257"/>
        <v>0</v>
      </c>
    </row>
    <row r="2738" spans="1:10" ht="25.5">
      <c r="A2738" s="78"/>
      <c r="B2738" s="199"/>
      <c r="C2738" s="233" t="s">
        <v>4520</v>
      </c>
      <c r="D2738" s="246" t="s">
        <v>4521</v>
      </c>
      <c r="E2738" s="238"/>
      <c r="F2738" s="238"/>
      <c r="G2738" s="238">
        <v>1</v>
      </c>
      <c r="H2738" s="238">
        <v>1</v>
      </c>
      <c r="I2738" s="239">
        <f t="shared" si="256"/>
        <v>1</v>
      </c>
      <c r="J2738" s="239">
        <f t="shared" si="257"/>
        <v>1</v>
      </c>
    </row>
    <row r="2739" spans="1:10" ht="25.5">
      <c r="A2739" s="78"/>
      <c r="B2739" s="199"/>
      <c r="C2739" s="233" t="s">
        <v>4522</v>
      </c>
      <c r="D2739" s="246" t="s">
        <v>4523</v>
      </c>
      <c r="E2739" s="238">
        <v>319</v>
      </c>
      <c r="F2739" s="238">
        <v>319</v>
      </c>
      <c r="G2739" s="238">
        <v>74</v>
      </c>
      <c r="H2739" s="238">
        <v>74</v>
      </c>
      <c r="I2739" s="239">
        <f t="shared" si="256"/>
        <v>393</v>
      </c>
      <c r="J2739" s="239">
        <f t="shared" si="257"/>
        <v>393</v>
      </c>
    </row>
    <row r="2740" spans="1:10" ht="25.5">
      <c r="A2740" s="78"/>
      <c r="B2740" s="199"/>
      <c r="C2740" s="233" t="s">
        <v>4524</v>
      </c>
      <c r="D2740" s="246" t="s">
        <v>4525</v>
      </c>
      <c r="E2740" s="238">
        <v>7</v>
      </c>
      <c r="F2740" s="238">
        <v>7</v>
      </c>
      <c r="G2740" s="238">
        <v>1420</v>
      </c>
      <c r="H2740" s="238">
        <v>1420</v>
      </c>
      <c r="I2740" s="239">
        <f t="shared" si="256"/>
        <v>1427</v>
      </c>
      <c r="J2740" s="239">
        <f t="shared" si="257"/>
        <v>1427</v>
      </c>
    </row>
    <row r="2741" spans="1:10" ht="25.5">
      <c r="A2741" s="78"/>
      <c r="B2741" s="199"/>
      <c r="C2741" s="233" t="s">
        <v>4526</v>
      </c>
      <c r="D2741" s="246" t="s">
        <v>4527</v>
      </c>
      <c r="E2741" s="238"/>
      <c r="F2741" s="238"/>
      <c r="G2741" s="238"/>
      <c r="H2741" s="238"/>
      <c r="I2741" s="239">
        <f t="shared" si="256"/>
        <v>0</v>
      </c>
      <c r="J2741" s="239">
        <f t="shared" si="257"/>
        <v>0</v>
      </c>
    </row>
    <row r="2742" spans="1:10" ht="25.5">
      <c r="A2742" s="78"/>
      <c r="B2742" s="199"/>
      <c r="C2742" s="233" t="s">
        <v>4528</v>
      </c>
      <c r="D2742" s="246" t="s">
        <v>4529</v>
      </c>
      <c r="E2742" s="238"/>
      <c r="F2742" s="238"/>
      <c r="G2742" s="238"/>
      <c r="H2742" s="238"/>
      <c r="I2742" s="239">
        <f t="shared" si="256"/>
        <v>0</v>
      </c>
      <c r="J2742" s="239">
        <f t="shared" si="257"/>
        <v>0</v>
      </c>
    </row>
    <row r="2743" spans="1:10" ht="25.5">
      <c r="A2743" s="78"/>
      <c r="B2743" s="199"/>
      <c r="C2743" s="233" t="s">
        <v>4530</v>
      </c>
      <c r="D2743" s="246" t="s">
        <v>4531</v>
      </c>
      <c r="E2743" s="238"/>
      <c r="F2743" s="238"/>
      <c r="G2743" s="238"/>
      <c r="H2743" s="238"/>
      <c r="I2743" s="239">
        <f t="shared" si="256"/>
        <v>0</v>
      </c>
      <c r="J2743" s="239">
        <f t="shared" si="257"/>
        <v>0</v>
      </c>
    </row>
    <row r="2744" spans="1:10" ht="25.5">
      <c r="A2744" s="78"/>
      <c r="B2744" s="199"/>
      <c r="C2744" s="233" t="s">
        <v>4532</v>
      </c>
      <c r="D2744" s="246" t="s">
        <v>4533</v>
      </c>
      <c r="E2744" s="238"/>
      <c r="F2744" s="238"/>
      <c r="G2744" s="238"/>
      <c r="H2744" s="238"/>
      <c r="I2744" s="239">
        <f t="shared" si="256"/>
        <v>0</v>
      </c>
      <c r="J2744" s="239">
        <f t="shared" si="257"/>
        <v>0</v>
      </c>
    </row>
    <row r="2745" spans="1:10" ht="25.5">
      <c r="A2745" s="78"/>
      <c r="B2745" s="199"/>
      <c r="C2745" s="233" t="s">
        <v>4534</v>
      </c>
      <c r="D2745" s="246" t="s">
        <v>4535</v>
      </c>
      <c r="E2745" s="238"/>
      <c r="F2745" s="238"/>
      <c r="G2745" s="238"/>
      <c r="H2745" s="238"/>
      <c r="I2745" s="239">
        <f t="shared" si="256"/>
        <v>0</v>
      </c>
      <c r="J2745" s="239">
        <f t="shared" si="257"/>
        <v>0</v>
      </c>
    </row>
    <row r="2746" spans="1:10">
      <c r="A2746" s="78"/>
      <c r="B2746" s="199"/>
      <c r="C2746" s="367" t="s">
        <v>4536</v>
      </c>
      <c r="D2746" s="368" t="s">
        <v>4537</v>
      </c>
      <c r="E2746" s="276"/>
      <c r="F2746" s="276"/>
      <c r="G2746" s="273"/>
      <c r="H2746" s="273"/>
      <c r="I2746" s="239">
        <f t="shared" si="256"/>
        <v>0</v>
      </c>
      <c r="J2746" s="239">
        <f t="shared" si="257"/>
        <v>0</v>
      </c>
    </row>
    <row r="2747" spans="1:10" ht="25.5">
      <c r="A2747" s="78"/>
      <c r="B2747" s="199"/>
      <c r="C2747" s="6" t="s">
        <v>4538</v>
      </c>
      <c r="D2747" s="368" t="s">
        <v>4539</v>
      </c>
      <c r="E2747" s="276">
        <v>24</v>
      </c>
      <c r="F2747" s="276">
        <v>24</v>
      </c>
      <c r="G2747" s="273"/>
      <c r="H2747" s="273"/>
      <c r="I2747" s="239">
        <f t="shared" si="256"/>
        <v>24</v>
      </c>
      <c r="J2747" s="239">
        <f t="shared" si="257"/>
        <v>24</v>
      </c>
    </row>
    <row r="2748" spans="1:10" ht="25.5">
      <c r="A2748" s="78"/>
      <c r="B2748" s="199"/>
      <c r="C2748" s="369" t="s">
        <v>4540</v>
      </c>
      <c r="D2748" s="368" t="s">
        <v>4541</v>
      </c>
      <c r="E2748" s="276"/>
      <c r="F2748" s="276"/>
      <c r="G2748" s="273">
        <v>2</v>
      </c>
      <c r="H2748" s="273">
        <v>2</v>
      </c>
      <c r="I2748" s="239">
        <f t="shared" si="256"/>
        <v>2</v>
      </c>
      <c r="J2748" s="239">
        <f t="shared" si="257"/>
        <v>2</v>
      </c>
    </row>
    <row r="2749" spans="1:10" ht="25.5">
      <c r="A2749" s="78"/>
      <c r="B2749" s="199"/>
      <c r="C2749" s="6" t="s">
        <v>4542</v>
      </c>
      <c r="D2749" s="368" t="s">
        <v>4543</v>
      </c>
      <c r="E2749" s="370">
        <v>126</v>
      </c>
      <c r="F2749" s="370">
        <v>126</v>
      </c>
      <c r="G2749" s="273">
        <v>289</v>
      </c>
      <c r="H2749" s="273">
        <v>289</v>
      </c>
      <c r="I2749" s="239">
        <f t="shared" si="256"/>
        <v>415</v>
      </c>
      <c r="J2749" s="239">
        <f t="shared" si="257"/>
        <v>415</v>
      </c>
    </row>
    <row r="2750" spans="1:10" ht="25.5">
      <c r="A2750" s="78"/>
      <c r="B2750" s="199"/>
      <c r="C2750" s="6" t="s">
        <v>4544</v>
      </c>
      <c r="D2750" s="368" t="s">
        <v>4545</v>
      </c>
      <c r="E2750" s="276"/>
      <c r="F2750" s="276"/>
      <c r="G2750" s="273">
        <v>19</v>
      </c>
      <c r="H2750" s="273">
        <v>19</v>
      </c>
      <c r="I2750" s="239">
        <f t="shared" si="256"/>
        <v>19</v>
      </c>
      <c r="J2750" s="239">
        <f t="shared" si="257"/>
        <v>19</v>
      </c>
    </row>
    <row r="2751" spans="1:10" ht="25.5">
      <c r="A2751" s="78"/>
      <c r="B2751" s="199"/>
      <c r="C2751" s="6" t="s">
        <v>4546</v>
      </c>
      <c r="D2751" s="368" t="s">
        <v>4547</v>
      </c>
      <c r="E2751" s="370"/>
      <c r="F2751" s="370"/>
      <c r="G2751" s="273">
        <v>2</v>
      </c>
      <c r="H2751" s="273">
        <v>2</v>
      </c>
      <c r="I2751" s="239">
        <f t="shared" si="256"/>
        <v>2</v>
      </c>
      <c r="J2751" s="239">
        <f t="shared" si="257"/>
        <v>2</v>
      </c>
    </row>
    <row r="2752" spans="1:10" ht="25.5">
      <c r="A2752" s="78"/>
      <c r="B2752" s="199"/>
      <c r="C2752" s="274" t="s">
        <v>4548</v>
      </c>
      <c r="D2752" s="368" t="s">
        <v>4549</v>
      </c>
      <c r="E2752" s="276">
        <v>12</v>
      </c>
      <c r="F2752" s="276">
        <v>12</v>
      </c>
      <c r="G2752" s="273">
        <v>212</v>
      </c>
      <c r="H2752" s="273">
        <v>212</v>
      </c>
      <c r="I2752" s="239">
        <f t="shared" si="256"/>
        <v>224</v>
      </c>
      <c r="J2752" s="239">
        <f t="shared" si="257"/>
        <v>224</v>
      </c>
    </row>
    <row r="2753" spans="1:10" ht="25.5">
      <c r="A2753" s="78"/>
      <c r="B2753" s="199"/>
      <c r="C2753" s="274" t="s">
        <v>4550</v>
      </c>
      <c r="D2753" s="368" t="s">
        <v>4551</v>
      </c>
      <c r="E2753" s="370"/>
      <c r="F2753" s="370"/>
      <c r="G2753" s="273"/>
      <c r="H2753" s="273"/>
      <c r="I2753" s="239">
        <f t="shared" si="256"/>
        <v>0</v>
      </c>
      <c r="J2753" s="239">
        <f t="shared" si="257"/>
        <v>0</v>
      </c>
    </row>
    <row r="2754" spans="1:10" ht="15">
      <c r="A2754" s="78"/>
      <c r="B2754" s="199"/>
      <c r="C2754" s="274" t="s">
        <v>4552</v>
      </c>
      <c r="D2754" s="368" t="s">
        <v>4553</v>
      </c>
      <c r="E2754" s="370">
        <v>6</v>
      </c>
      <c r="F2754" s="370">
        <v>6</v>
      </c>
      <c r="G2754" s="273"/>
      <c r="H2754" s="273"/>
      <c r="I2754" s="239">
        <f t="shared" si="256"/>
        <v>6</v>
      </c>
      <c r="J2754" s="239">
        <f t="shared" si="257"/>
        <v>6</v>
      </c>
    </row>
    <row r="2755" spans="1:10" ht="15">
      <c r="A2755" s="78"/>
      <c r="B2755" s="199"/>
      <c r="C2755" s="274" t="s">
        <v>4554</v>
      </c>
      <c r="D2755" s="368" t="s">
        <v>4555</v>
      </c>
      <c r="E2755" s="370">
        <v>6</v>
      </c>
      <c r="F2755" s="370">
        <v>6</v>
      </c>
      <c r="G2755" s="273"/>
      <c r="H2755" s="273"/>
      <c r="I2755" s="239">
        <f t="shared" si="256"/>
        <v>6</v>
      </c>
      <c r="J2755" s="239">
        <f t="shared" si="257"/>
        <v>6</v>
      </c>
    </row>
    <row r="2756" spans="1:10" ht="25.5">
      <c r="A2756" s="78"/>
      <c r="B2756" s="199"/>
      <c r="C2756" s="274" t="s">
        <v>4556</v>
      </c>
      <c r="D2756" s="368" t="s">
        <v>4557</v>
      </c>
      <c r="E2756" s="370">
        <v>17</v>
      </c>
      <c r="F2756" s="370">
        <v>17</v>
      </c>
      <c r="G2756" s="273">
        <v>7</v>
      </c>
      <c r="H2756" s="273">
        <v>7</v>
      </c>
      <c r="I2756" s="239">
        <f t="shared" si="256"/>
        <v>24</v>
      </c>
      <c r="J2756" s="239">
        <f t="shared" si="257"/>
        <v>24</v>
      </c>
    </row>
    <row r="2757" spans="1:10" ht="38.25">
      <c r="A2757" s="78"/>
      <c r="B2757" s="199"/>
      <c r="C2757" s="274" t="s">
        <v>4558</v>
      </c>
      <c r="D2757" s="368" t="s">
        <v>4559</v>
      </c>
      <c r="E2757" s="370"/>
      <c r="F2757" s="370"/>
      <c r="G2757" s="273"/>
      <c r="H2757" s="273"/>
      <c r="I2757" s="239">
        <f t="shared" si="256"/>
        <v>0</v>
      </c>
      <c r="J2757" s="239">
        <f t="shared" si="257"/>
        <v>0</v>
      </c>
    </row>
    <row r="2758" spans="1:10" ht="25.5">
      <c r="A2758" s="78"/>
      <c r="B2758" s="199"/>
      <c r="C2758" s="274" t="s">
        <v>4560</v>
      </c>
      <c r="D2758" s="368" t="s">
        <v>4561</v>
      </c>
      <c r="E2758" s="370"/>
      <c r="F2758" s="370"/>
      <c r="G2758" s="273">
        <v>1</v>
      </c>
      <c r="H2758" s="273">
        <v>1</v>
      </c>
      <c r="I2758" s="239">
        <f t="shared" si="256"/>
        <v>1</v>
      </c>
      <c r="J2758" s="239">
        <f t="shared" si="257"/>
        <v>1</v>
      </c>
    </row>
    <row r="2759" spans="1:10" ht="15">
      <c r="A2759" s="78"/>
      <c r="B2759" s="199"/>
      <c r="C2759" s="274" t="s">
        <v>4562</v>
      </c>
      <c r="D2759" s="368" t="s">
        <v>4563</v>
      </c>
      <c r="E2759" s="370">
        <v>127</v>
      </c>
      <c r="F2759" s="370">
        <v>127</v>
      </c>
      <c r="G2759" s="273">
        <v>286</v>
      </c>
      <c r="H2759" s="273">
        <v>286</v>
      </c>
      <c r="I2759" s="239">
        <f t="shared" si="256"/>
        <v>413</v>
      </c>
      <c r="J2759" s="239">
        <f t="shared" si="257"/>
        <v>413</v>
      </c>
    </row>
    <row r="2760" spans="1:10" ht="25.5">
      <c r="A2760" s="78"/>
      <c r="B2760" s="199"/>
      <c r="C2760" s="274" t="s">
        <v>4564</v>
      </c>
      <c r="D2760" s="368" t="s">
        <v>4565</v>
      </c>
      <c r="E2760" s="370"/>
      <c r="F2760" s="370"/>
      <c r="G2760" s="273">
        <v>1</v>
      </c>
      <c r="H2760" s="273">
        <v>1</v>
      </c>
      <c r="I2760" s="239">
        <f t="shared" si="256"/>
        <v>1</v>
      </c>
      <c r="J2760" s="239">
        <f t="shared" si="257"/>
        <v>1</v>
      </c>
    </row>
    <row r="2761" spans="1:10" ht="25.5">
      <c r="A2761" s="78"/>
      <c r="B2761" s="199"/>
      <c r="C2761" s="274" t="s">
        <v>4566</v>
      </c>
      <c r="D2761" s="368" t="s">
        <v>4567</v>
      </c>
      <c r="E2761" s="370"/>
      <c r="F2761" s="370"/>
      <c r="G2761" s="273"/>
      <c r="H2761" s="273"/>
      <c r="I2761" s="239">
        <f t="shared" si="256"/>
        <v>0</v>
      </c>
      <c r="J2761" s="239">
        <f t="shared" si="257"/>
        <v>0</v>
      </c>
    </row>
    <row r="2762" spans="1:10" ht="25.5">
      <c r="A2762" s="78"/>
      <c r="B2762" s="199"/>
      <c r="C2762" s="274" t="s">
        <v>4568</v>
      </c>
      <c r="D2762" s="368" t="s">
        <v>4569</v>
      </c>
      <c r="E2762" s="370"/>
      <c r="F2762" s="370"/>
      <c r="G2762" s="273"/>
      <c r="H2762" s="273"/>
      <c r="I2762" s="239">
        <f t="shared" si="256"/>
        <v>0</v>
      </c>
      <c r="J2762" s="239">
        <f t="shared" si="257"/>
        <v>0</v>
      </c>
    </row>
    <row r="2763" spans="1:10" ht="25.5">
      <c r="A2763" s="78"/>
      <c r="B2763" s="199"/>
      <c r="C2763" s="274" t="s">
        <v>4570</v>
      </c>
      <c r="D2763" s="368" t="s">
        <v>4571</v>
      </c>
      <c r="E2763" s="370"/>
      <c r="F2763" s="370"/>
      <c r="G2763" s="273"/>
      <c r="H2763" s="273"/>
      <c r="I2763" s="239">
        <f t="shared" si="256"/>
        <v>0</v>
      </c>
      <c r="J2763" s="239">
        <f t="shared" si="257"/>
        <v>0</v>
      </c>
    </row>
    <row r="2764" spans="1:10" ht="25.5">
      <c r="A2764" s="78"/>
      <c r="B2764" s="199"/>
      <c r="C2764" s="274" t="s">
        <v>4572</v>
      </c>
      <c r="D2764" s="368" t="s">
        <v>4573</v>
      </c>
      <c r="E2764" s="370"/>
      <c r="F2764" s="370"/>
      <c r="G2764" s="273"/>
      <c r="H2764" s="273"/>
      <c r="I2764" s="239">
        <f t="shared" si="256"/>
        <v>0</v>
      </c>
      <c r="J2764" s="239">
        <f t="shared" si="257"/>
        <v>0</v>
      </c>
    </row>
    <row r="2765" spans="1:10" ht="25.5">
      <c r="A2765" s="78"/>
      <c r="B2765" s="199"/>
      <c r="C2765" s="274" t="s">
        <v>4574</v>
      </c>
      <c r="D2765" s="368" t="s">
        <v>4575</v>
      </c>
      <c r="E2765" s="370"/>
      <c r="F2765" s="370"/>
      <c r="G2765" s="273">
        <v>2</v>
      </c>
      <c r="H2765" s="273">
        <v>2</v>
      </c>
      <c r="I2765" s="239">
        <f t="shared" si="256"/>
        <v>2</v>
      </c>
      <c r="J2765" s="239">
        <f t="shared" si="257"/>
        <v>2</v>
      </c>
    </row>
    <row r="2766" spans="1:10" ht="25.5">
      <c r="A2766" s="78"/>
      <c r="B2766" s="199"/>
      <c r="C2766" s="274" t="s">
        <v>4576</v>
      </c>
      <c r="D2766" s="368" t="s">
        <v>4577</v>
      </c>
      <c r="E2766" s="370">
        <v>1</v>
      </c>
      <c r="F2766" s="370">
        <v>1</v>
      </c>
      <c r="G2766" s="273"/>
      <c r="H2766" s="273"/>
      <c r="I2766" s="239">
        <f t="shared" si="256"/>
        <v>1</v>
      </c>
      <c r="J2766" s="239">
        <f t="shared" si="257"/>
        <v>1</v>
      </c>
    </row>
    <row r="2767" spans="1:10" ht="25.5">
      <c r="A2767" s="78"/>
      <c r="B2767" s="199"/>
      <c r="C2767" s="274" t="s">
        <v>4578</v>
      </c>
      <c r="D2767" s="368" t="s">
        <v>4579</v>
      </c>
      <c r="E2767" s="370">
        <v>361</v>
      </c>
      <c r="F2767" s="370">
        <v>361</v>
      </c>
      <c r="G2767" s="273">
        <v>134</v>
      </c>
      <c r="H2767" s="273">
        <v>134</v>
      </c>
      <c r="I2767" s="239">
        <f t="shared" si="256"/>
        <v>495</v>
      </c>
      <c r="J2767" s="239">
        <f t="shared" si="257"/>
        <v>495</v>
      </c>
    </row>
    <row r="2768" spans="1:10" ht="25.5">
      <c r="A2768" s="78"/>
      <c r="B2768" s="199"/>
      <c r="C2768" s="274" t="s">
        <v>4580</v>
      </c>
      <c r="D2768" s="368" t="s">
        <v>4581</v>
      </c>
      <c r="E2768" s="370"/>
      <c r="F2768" s="370"/>
      <c r="G2768" s="273"/>
      <c r="H2768" s="273"/>
      <c r="I2768" s="239">
        <f t="shared" si="256"/>
        <v>0</v>
      </c>
      <c r="J2768" s="239">
        <f t="shared" si="257"/>
        <v>0</v>
      </c>
    </row>
    <row r="2769" spans="1:10" ht="26.25" thickBot="1">
      <c r="A2769" s="78"/>
      <c r="B2769" s="199"/>
      <c r="C2769" s="274" t="s">
        <v>4506</v>
      </c>
      <c r="D2769" s="368" t="s">
        <v>4582</v>
      </c>
      <c r="E2769" s="370"/>
      <c r="F2769" s="370"/>
      <c r="G2769" s="273"/>
      <c r="H2769" s="273"/>
      <c r="I2769" s="239">
        <f t="shared" si="256"/>
        <v>0</v>
      </c>
      <c r="J2769" s="239">
        <f t="shared" si="257"/>
        <v>0</v>
      </c>
    </row>
    <row r="2770" spans="1:10" ht="39" thickBot="1">
      <c r="A2770" s="1201" t="s">
        <v>6818</v>
      </c>
    </row>
    <row r="2771" spans="1:10" ht="21" customHeight="1">
      <c r="A2771" s="1208"/>
      <c r="B2771" s="634" t="s">
        <v>6819</v>
      </c>
      <c r="C2771" s="634" t="s">
        <v>6819</v>
      </c>
      <c r="D2771" s="635"/>
      <c r="E2771" s="635">
        <v>17030</v>
      </c>
      <c r="F2771" s="635">
        <v>17030</v>
      </c>
      <c r="G2771" s="635">
        <v>6235</v>
      </c>
      <c r="H2771" s="635">
        <v>6235</v>
      </c>
      <c r="I2771" s="635">
        <f>SUM(E2771+G2771)</f>
        <v>23265</v>
      </c>
      <c r="J2771" s="635">
        <f>SUM(F2771+H2771)</f>
        <v>23265</v>
      </c>
    </row>
    <row r="2772" spans="1:10" ht="24.75" customHeight="1">
      <c r="B2772" s="1207" t="s">
        <v>208</v>
      </c>
      <c r="C2772" s="1207" t="s">
        <v>208</v>
      </c>
      <c r="D2772" s="635"/>
      <c r="E2772" s="635">
        <v>70692</v>
      </c>
      <c r="F2772" s="635">
        <v>70692</v>
      </c>
      <c r="G2772" s="635">
        <v>42723</v>
      </c>
      <c r="H2772" s="635">
        <v>42723</v>
      </c>
      <c r="I2772" s="635">
        <f>SUM(E2772+G2772)</f>
        <v>113415</v>
      </c>
      <c r="J2772" s="635">
        <f>SUM(F2772+H2772)</f>
        <v>113415</v>
      </c>
    </row>
    <row r="2773" spans="1:10" ht="25.5" customHeight="1">
      <c r="B2773" s="1169" t="s">
        <v>5127</v>
      </c>
      <c r="C2773" s="1170"/>
      <c r="E2773" s="1214">
        <f t="shared" ref="E2773:J2773" si="258">SUM(E2774+E2783+E2896)</f>
        <v>398452</v>
      </c>
      <c r="F2773" s="1214">
        <f t="shared" si="258"/>
        <v>398647</v>
      </c>
      <c r="G2773" s="1214">
        <f t="shared" si="258"/>
        <v>240010</v>
      </c>
      <c r="H2773" s="1214">
        <f t="shared" si="258"/>
        <v>240595</v>
      </c>
      <c r="I2773" s="1214">
        <f t="shared" si="258"/>
        <v>638462</v>
      </c>
      <c r="J2773" s="1214">
        <f t="shared" si="258"/>
        <v>639242</v>
      </c>
    </row>
    <row r="2774" spans="1:10" ht="26.25" customHeight="1">
      <c r="B2774" s="1167" t="s">
        <v>5128</v>
      </c>
      <c r="C2774" s="1168"/>
      <c r="E2774" s="636">
        <f>SUM(E2775:E2782)</f>
        <v>24489</v>
      </c>
      <c r="F2774" s="636">
        <f>SUM(F2775:F2782)</f>
        <v>24489</v>
      </c>
      <c r="G2774" s="636">
        <f>SUM(G2775:G2782)</f>
        <v>16506</v>
      </c>
      <c r="H2774" s="636">
        <f>SUM(H2775:H2782)</f>
        <v>16506</v>
      </c>
      <c r="I2774" s="636">
        <f>SUM(E2774+G2774)</f>
        <v>40995</v>
      </c>
      <c r="J2774" s="636">
        <f>SUM(F2774+H2774)</f>
        <v>40995</v>
      </c>
    </row>
    <row r="2775" spans="1:10">
      <c r="C2775" s="637" t="s">
        <v>5129</v>
      </c>
      <c r="D2775" s="638" t="s">
        <v>5130</v>
      </c>
      <c r="E2775" s="639"/>
      <c r="F2775" s="639"/>
      <c r="G2775" s="640"/>
      <c r="H2775" s="640"/>
      <c r="I2775" s="641">
        <f t="shared" ref="I2775:J2780" si="259">SUM(G2775+E2775)</f>
        <v>0</v>
      </c>
      <c r="J2775" s="641">
        <f t="shared" si="259"/>
        <v>0</v>
      </c>
    </row>
    <row r="2776" spans="1:10" ht="25.5">
      <c r="C2776" s="637" t="s">
        <v>5131</v>
      </c>
      <c r="D2776" s="638" t="s">
        <v>5132</v>
      </c>
      <c r="E2776" s="639"/>
      <c r="F2776" s="639"/>
      <c r="G2776" s="640"/>
      <c r="H2776" s="640"/>
      <c r="I2776" s="641">
        <f t="shared" si="259"/>
        <v>0</v>
      </c>
      <c r="J2776" s="641">
        <f t="shared" si="259"/>
        <v>0</v>
      </c>
    </row>
    <row r="2777" spans="1:10">
      <c r="C2777" s="642" t="s">
        <v>5133</v>
      </c>
      <c r="D2777" s="643" t="s">
        <v>5134</v>
      </c>
      <c r="E2777" s="639">
        <v>2906</v>
      </c>
      <c r="F2777" s="639">
        <v>2906</v>
      </c>
      <c r="G2777" s="640">
        <v>2218</v>
      </c>
      <c r="H2777" s="640">
        <v>2218</v>
      </c>
      <c r="I2777" s="641">
        <f t="shared" si="259"/>
        <v>5124</v>
      </c>
      <c r="J2777" s="641">
        <f t="shared" si="259"/>
        <v>5124</v>
      </c>
    </row>
    <row r="2778" spans="1:10" ht="25.5">
      <c r="C2778" s="642" t="s">
        <v>5135</v>
      </c>
      <c r="D2778" s="643" t="s">
        <v>5136</v>
      </c>
      <c r="E2778" s="644">
        <v>57</v>
      </c>
      <c r="F2778" s="644">
        <v>57</v>
      </c>
      <c r="G2778" s="645"/>
      <c r="H2778" s="645"/>
      <c r="I2778" s="641">
        <f t="shared" si="259"/>
        <v>57</v>
      </c>
      <c r="J2778" s="641">
        <f t="shared" si="259"/>
        <v>57</v>
      </c>
    </row>
    <row r="2779" spans="1:10">
      <c r="C2779" s="637" t="s">
        <v>5137</v>
      </c>
      <c r="D2779" s="638" t="s">
        <v>5138</v>
      </c>
      <c r="E2779" s="639"/>
      <c r="F2779" s="639"/>
      <c r="G2779" s="640"/>
      <c r="H2779" s="640"/>
      <c r="I2779" s="641">
        <f t="shared" si="259"/>
        <v>0</v>
      </c>
      <c r="J2779" s="641">
        <f t="shared" si="259"/>
        <v>0</v>
      </c>
    </row>
    <row r="2780" spans="1:10" ht="25.5">
      <c r="C2780" s="642" t="s">
        <v>5139</v>
      </c>
      <c r="D2780" s="643" t="s">
        <v>5140</v>
      </c>
      <c r="E2780" s="644">
        <v>21526</v>
      </c>
      <c r="F2780" s="644">
        <v>21526</v>
      </c>
      <c r="G2780" s="645">
        <v>14288</v>
      </c>
      <c r="H2780" s="645">
        <v>14288</v>
      </c>
      <c r="I2780" s="641">
        <f t="shared" si="259"/>
        <v>35814</v>
      </c>
      <c r="J2780" s="641">
        <f t="shared" si="259"/>
        <v>35814</v>
      </c>
    </row>
    <row r="2781" spans="1:10">
      <c r="C2781" s="646"/>
      <c r="D2781" s="646"/>
      <c r="E2781" s="646"/>
      <c r="F2781" s="646"/>
      <c r="G2781" s="646"/>
      <c r="H2781" s="646"/>
      <c r="I2781" s="646">
        <f t="shared" ref="I2781:I2783" si="260">SUM(E2781+G2781)</f>
        <v>0</v>
      </c>
      <c r="J2781" s="646">
        <f>SUM(F2781+H2781)</f>
        <v>0</v>
      </c>
    </row>
    <row r="2782" spans="1:10">
      <c r="C2782" s="646"/>
      <c r="D2782" s="646"/>
      <c r="E2782" s="646"/>
      <c r="F2782" s="646"/>
      <c r="G2782" s="646"/>
      <c r="H2782" s="646"/>
      <c r="I2782" s="646">
        <f t="shared" si="260"/>
        <v>0</v>
      </c>
      <c r="J2782" s="646">
        <f>SUM(F2782+H2782)</f>
        <v>0</v>
      </c>
    </row>
    <row r="2783" spans="1:10" ht="28.5" customHeight="1">
      <c r="B2783" s="647" t="s">
        <v>5141</v>
      </c>
      <c r="C2783" s="648"/>
      <c r="E2783" s="1213">
        <f>SUM(E2784:E2895)</f>
        <v>358510</v>
      </c>
      <c r="F2783" s="1213">
        <f>SUM(F2784:F2895)</f>
        <v>358705</v>
      </c>
      <c r="G2783" s="1213">
        <f>SUM(G2784:G2895)</f>
        <v>214300</v>
      </c>
      <c r="H2783" s="1213">
        <f>SUM(H2784:H2895)</f>
        <v>214885</v>
      </c>
      <c r="I2783" s="1213">
        <f t="shared" si="260"/>
        <v>572810</v>
      </c>
      <c r="J2783" s="1213">
        <f>SUM(F2783+H2783)</f>
        <v>573590</v>
      </c>
    </row>
    <row r="2784" spans="1:10">
      <c r="C2784" s="649" t="s">
        <v>4496</v>
      </c>
      <c r="D2784" s="650" t="s">
        <v>5142</v>
      </c>
      <c r="E2784" s="651">
        <v>1769</v>
      </c>
      <c r="F2784" s="651">
        <v>1769</v>
      </c>
      <c r="G2784" s="645">
        <v>2560</v>
      </c>
      <c r="H2784" s="645">
        <v>2560</v>
      </c>
      <c r="I2784" s="641">
        <f>SUM(G2784+E2784)</f>
        <v>4329</v>
      </c>
      <c r="J2784" s="652">
        <f t="shared" ref="J2784:J2847" si="261">F2784+H2784</f>
        <v>4329</v>
      </c>
    </row>
    <row r="2785" spans="3:10">
      <c r="C2785" s="637" t="s">
        <v>4041</v>
      </c>
      <c r="D2785" s="638" t="s">
        <v>5143</v>
      </c>
      <c r="E2785" s="639">
        <v>29117</v>
      </c>
      <c r="F2785" s="639">
        <v>29117</v>
      </c>
      <c r="G2785" s="645">
        <v>13374</v>
      </c>
      <c r="H2785" s="645">
        <v>13374</v>
      </c>
      <c r="I2785" s="641">
        <f>SUM(G2785+E2785)</f>
        <v>42491</v>
      </c>
      <c r="J2785" s="652">
        <f t="shared" si="261"/>
        <v>42491</v>
      </c>
    </row>
    <row r="2786" spans="3:10" ht="26.25">
      <c r="C2786" s="637" t="s">
        <v>5144</v>
      </c>
      <c r="D2786" s="638" t="s">
        <v>5145</v>
      </c>
      <c r="E2786" s="653">
        <v>7205</v>
      </c>
      <c r="F2786" s="653">
        <v>7205</v>
      </c>
      <c r="G2786" s="654">
        <v>3900</v>
      </c>
      <c r="H2786" s="654">
        <v>3900</v>
      </c>
      <c r="I2786" s="641">
        <f>SUM(G2786+E2786)</f>
        <v>11105</v>
      </c>
      <c r="J2786" s="652">
        <f t="shared" si="261"/>
        <v>11105</v>
      </c>
    </row>
    <row r="2787" spans="3:10" ht="38.25">
      <c r="C2787" s="637" t="s">
        <v>4498</v>
      </c>
      <c r="D2787" s="638" t="s">
        <v>4499</v>
      </c>
      <c r="E2787" s="639">
        <v>48411</v>
      </c>
      <c r="F2787" s="639">
        <v>48411</v>
      </c>
      <c r="G2787" s="645">
        <v>34386</v>
      </c>
      <c r="H2787" s="645">
        <v>34386</v>
      </c>
      <c r="I2787" s="652">
        <f>E2787+G2787</f>
        <v>82797</v>
      </c>
      <c r="J2787" s="652">
        <f t="shared" si="261"/>
        <v>82797</v>
      </c>
    </row>
    <row r="2788" spans="3:10" ht="15">
      <c r="C2788" s="655" t="s">
        <v>4538</v>
      </c>
      <c r="D2788" s="656" t="s">
        <v>4539</v>
      </c>
      <c r="E2788" s="639">
        <v>50</v>
      </c>
      <c r="F2788" s="639">
        <v>50</v>
      </c>
      <c r="G2788" s="645"/>
      <c r="H2788" s="645"/>
      <c r="I2788" s="652">
        <f>E2788+G2788</f>
        <v>50</v>
      </c>
      <c r="J2788" s="652">
        <f t="shared" si="261"/>
        <v>50</v>
      </c>
    </row>
    <row r="2789" spans="3:10" ht="25.5">
      <c r="C2789" s="649" t="s">
        <v>5146</v>
      </c>
      <c r="D2789" s="650" t="s">
        <v>5147</v>
      </c>
      <c r="E2789" s="639">
        <v>1772</v>
      </c>
      <c r="F2789" s="639">
        <v>1772</v>
      </c>
      <c r="G2789" s="640">
        <v>1881</v>
      </c>
      <c r="H2789" s="640">
        <v>1881</v>
      </c>
      <c r="I2789" s="641">
        <f t="shared" ref="I2789:I2802" si="262">SUM(G2789+E2789)</f>
        <v>3653</v>
      </c>
      <c r="J2789" s="657">
        <f t="shared" si="261"/>
        <v>3653</v>
      </c>
    </row>
    <row r="2790" spans="3:10" ht="38.25">
      <c r="C2790" s="637" t="s">
        <v>5148</v>
      </c>
      <c r="D2790" s="638" t="s">
        <v>5149</v>
      </c>
      <c r="E2790" s="639"/>
      <c r="F2790" s="639"/>
      <c r="G2790" s="640"/>
      <c r="H2790" s="640"/>
      <c r="I2790" s="641">
        <f t="shared" si="262"/>
        <v>0</v>
      </c>
      <c r="J2790" s="652">
        <f t="shared" si="261"/>
        <v>0</v>
      </c>
    </row>
    <row r="2791" spans="3:10" ht="25.5">
      <c r="C2791" s="637" t="s">
        <v>5150</v>
      </c>
      <c r="D2791" s="638" t="s">
        <v>5151</v>
      </c>
      <c r="E2791" s="639">
        <v>2217</v>
      </c>
      <c r="F2791" s="639">
        <v>2217</v>
      </c>
      <c r="G2791" s="640">
        <v>895</v>
      </c>
      <c r="H2791" s="640">
        <v>895</v>
      </c>
      <c r="I2791" s="641">
        <f t="shared" si="262"/>
        <v>3112</v>
      </c>
      <c r="J2791" s="652">
        <f t="shared" si="261"/>
        <v>3112</v>
      </c>
    </row>
    <row r="2792" spans="3:10" ht="25.5">
      <c r="C2792" s="637" t="s">
        <v>5152</v>
      </c>
      <c r="D2792" s="638" t="s">
        <v>5153</v>
      </c>
      <c r="E2792" s="639">
        <v>12226</v>
      </c>
      <c r="F2792" s="639">
        <v>12226</v>
      </c>
      <c r="G2792" s="640">
        <v>6908</v>
      </c>
      <c r="H2792" s="640">
        <v>6908</v>
      </c>
      <c r="I2792" s="641">
        <f t="shared" si="262"/>
        <v>19134</v>
      </c>
      <c r="J2792" s="652">
        <f t="shared" si="261"/>
        <v>19134</v>
      </c>
    </row>
    <row r="2793" spans="3:10" ht="25.5">
      <c r="C2793" s="637" t="s">
        <v>5154</v>
      </c>
      <c r="D2793" s="638" t="s">
        <v>5155</v>
      </c>
      <c r="E2793" s="639">
        <v>3376</v>
      </c>
      <c r="F2793" s="639">
        <v>3376</v>
      </c>
      <c r="G2793" s="640">
        <v>4442</v>
      </c>
      <c r="H2793" s="640">
        <v>4442</v>
      </c>
      <c r="I2793" s="641">
        <f t="shared" si="262"/>
        <v>7818</v>
      </c>
      <c r="J2793" s="652">
        <f t="shared" si="261"/>
        <v>7818</v>
      </c>
    </row>
    <row r="2794" spans="3:10" ht="25.5">
      <c r="C2794" s="637" t="s">
        <v>5156</v>
      </c>
      <c r="D2794" s="638" t="s">
        <v>5157</v>
      </c>
      <c r="E2794" s="639">
        <v>4414</v>
      </c>
      <c r="F2794" s="639">
        <v>4414</v>
      </c>
      <c r="G2794" s="640">
        <v>2381</v>
      </c>
      <c r="H2794" s="640">
        <v>2381</v>
      </c>
      <c r="I2794" s="641">
        <f t="shared" si="262"/>
        <v>6795</v>
      </c>
      <c r="J2794" s="652">
        <f t="shared" si="261"/>
        <v>6795</v>
      </c>
    </row>
    <row r="2795" spans="3:10">
      <c r="C2795" s="637" t="s">
        <v>5158</v>
      </c>
      <c r="D2795" s="638" t="s">
        <v>5159</v>
      </c>
      <c r="E2795" s="639">
        <v>1213</v>
      </c>
      <c r="F2795" s="639">
        <v>1213</v>
      </c>
      <c r="G2795" s="640">
        <v>165</v>
      </c>
      <c r="H2795" s="640">
        <v>165</v>
      </c>
      <c r="I2795" s="641">
        <f t="shared" si="262"/>
        <v>1378</v>
      </c>
      <c r="J2795" s="652">
        <f t="shared" si="261"/>
        <v>1378</v>
      </c>
    </row>
    <row r="2796" spans="3:10" ht="25.5">
      <c r="C2796" s="637" t="s">
        <v>5160</v>
      </c>
      <c r="D2796" s="638" t="s">
        <v>5161</v>
      </c>
      <c r="E2796" s="639">
        <v>6540</v>
      </c>
      <c r="F2796" s="639">
        <v>6540</v>
      </c>
      <c r="G2796" s="640">
        <v>4001</v>
      </c>
      <c r="H2796" s="640">
        <v>4001</v>
      </c>
      <c r="I2796" s="641">
        <f t="shared" si="262"/>
        <v>10541</v>
      </c>
      <c r="J2796" s="652">
        <f t="shared" si="261"/>
        <v>10541</v>
      </c>
    </row>
    <row r="2797" spans="3:10" ht="25.5">
      <c r="C2797" s="637" t="s">
        <v>5162</v>
      </c>
      <c r="D2797" s="638" t="s">
        <v>5163</v>
      </c>
      <c r="E2797" s="639">
        <v>12264</v>
      </c>
      <c r="F2797" s="639">
        <v>12264</v>
      </c>
      <c r="G2797" s="640">
        <v>6923</v>
      </c>
      <c r="H2797" s="640">
        <v>6923</v>
      </c>
      <c r="I2797" s="641">
        <f t="shared" si="262"/>
        <v>19187</v>
      </c>
      <c r="J2797" s="652">
        <f t="shared" si="261"/>
        <v>19187</v>
      </c>
    </row>
    <row r="2798" spans="3:10" ht="25.5">
      <c r="C2798" s="637" t="s">
        <v>5164</v>
      </c>
      <c r="D2798" s="638" t="s">
        <v>5165</v>
      </c>
      <c r="E2798" s="639">
        <v>8279</v>
      </c>
      <c r="F2798" s="639">
        <v>8279</v>
      </c>
      <c r="G2798" s="640">
        <v>6009</v>
      </c>
      <c r="H2798" s="640">
        <v>6009</v>
      </c>
      <c r="I2798" s="641">
        <f t="shared" si="262"/>
        <v>14288</v>
      </c>
      <c r="J2798" s="652">
        <f t="shared" si="261"/>
        <v>14288</v>
      </c>
    </row>
    <row r="2799" spans="3:10" ht="25.5">
      <c r="C2799" s="637" t="s">
        <v>5166</v>
      </c>
      <c r="D2799" s="638" t="s">
        <v>5167</v>
      </c>
      <c r="E2799" s="639">
        <v>3367</v>
      </c>
      <c r="F2799" s="639">
        <v>3367</v>
      </c>
      <c r="G2799" s="640">
        <v>2449</v>
      </c>
      <c r="H2799" s="640">
        <v>2449</v>
      </c>
      <c r="I2799" s="641">
        <f t="shared" si="262"/>
        <v>5816</v>
      </c>
      <c r="J2799" s="652">
        <f t="shared" si="261"/>
        <v>5816</v>
      </c>
    </row>
    <row r="2800" spans="3:10" ht="25.5">
      <c r="C2800" s="637" t="s">
        <v>5168</v>
      </c>
      <c r="D2800" s="638" t="s">
        <v>5169</v>
      </c>
      <c r="E2800" s="639">
        <v>7877</v>
      </c>
      <c r="F2800" s="639">
        <v>7877</v>
      </c>
      <c r="G2800" s="640">
        <v>5239</v>
      </c>
      <c r="H2800" s="640">
        <v>5239</v>
      </c>
      <c r="I2800" s="641">
        <f t="shared" si="262"/>
        <v>13116</v>
      </c>
      <c r="J2800" s="652">
        <f t="shared" si="261"/>
        <v>13116</v>
      </c>
    </row>
    <row r="2801" spans="3:10" ht="25.5">
      <c r="C2801" s="637" t="s">
        <v>5170</v>
      </c>
      <c r="D2801" s="638" t="s">
        <v>5171</v>
      </c>
      <c r="E2801" s="639">
        <v>16084</v>
      </c>
      <c r="F2801" s="639">
        <v>16084</v>
      </c>
      <c r="G2801" s="640">
        <v>11007</v>
      </c>
      <c r="H2801" s="640">
        <v>11007</v>
      </c>
      <c r="I2801" s="641">
        <f t="shared" si="262"/>
        <v>27091</v>
      </c>
      <c r="J2801" s="652">
        <f t="shared" si="261"/>
        <v>27091</v>
      </c>
    </row>
    <row r="2802" spans="3:10" ht="25.5">
      <c r="C2802" s="637" t="s">
        <v>5172</v>
      </c>
      <c r="D2802" s="638" t="s">
        <v>5173</v>
      </c>
      <c r="E2802" s="639">
        <v>2090</v>
      </c>
      <c r="F2802" s="639">
        <v>2090</v>
      </c>
      <c r="G2802" s="640">
        <v>1220</v>
      </c>
      <c r="H2802" s="640">
        <v>1220</v>
      </c>
      <c r="I2802" s="641">
        <f t="shared" si="262"/>
        <v>3310</v>
      </c>
      <c r="J2802" s="652">
        <f t="shared" si="261"/>
        <v>3310</v>
      </c>
    </row>
    <row r="2803" spans="3:10" ht="25.5">
      <c r="C2803" s="637" t="s">
        <v>5174</v>
      </c>
      <c r="D2803" s="638" t="s">
        <v>5175</v>
      </c>
      <c r="E2803" s="639">
        <v>6339</v>
      </c>
      <c r="F2803" s="639">
        <v>6339</v>
      </c>
      <c r="G2803" s="640">
        <v>4261</v>
      </c>
      <c r="H2803" s="640">
        <v>4261</v>
      </c>
      <c r="I2803" s="652">
        <f t="shared" ref="I2803:J2848" si="263">E2803+G2803</f>
        <v>10600</v>
      </c>
      <c r="J2803" s="652">
        <f t="shared" si="261"/>
        <v>10600</v>
      </c>
    </row>
    <row r="2804" spans="3:10" ht="25.5">
      <c r="C2804" s="637" t="s">
        <v>5176</v>
      </c>
      <c r="D2804" s="638" t="s">
        <v>5177</v>
      </c>
      <c r="E2804" s="639">
        <v>15557</v>
      </c>
      <c r="F2804" s="639">
        <v>15557</v>
      </c>
      <c r="G2804" s="640">
        <v>8385</v>
      </c>
      <c r="H2804" s="640">
        <v>8385</v>
      </c>
      <c r="I2804" s="652">
        <f t="shared" si="263"/>
        <v>23942</v>
      </c>
      <c r="J2804" s="652">
        <f t="shared" si="261"/>
        <v>23942</v>
      </c>
    </row>
    <row r="2805" spans="3:10">
      <c r="C2805" s="637" t="s">
        <v>5178</v>
      </c>
      <c r="D2805" s="638" t="s">
        <v>5179</v>
      </c>
      <c r="E2805" s="639">
        <v>5149</v>
      </c>
      <c r="F2805" s="639">
        <v>5149</v>
      </c>
      <c r="G2805" s="640">
        <v>2808</v>
      </c>
      <c r="H2805" s="640">
        <v>2808</v>
      </c>
      <c r="I2805" s="652">
        <f t="shared" si="263"/>
        <v>7957</v>
      </c>
      <c r="J2805" s="652">
        <f t="shared" si="261"/>
        <v>7957</v>
      </c>
    </row>
    <row r="2806" spans="3:10" ht="25.5">
      <c r="C2806" s="637" t="s">
        <v>5180</v>
      </c>
      <c r="D2806" s="638" t="s">
        <v>5181</v>
      </c>
      <c r="E2806" s="639">
        <v>8767</v>
      </c>
      <c r="F2806" s="639">
        <v>8767</v>
      </c>
      <c r="G2806" s="640">
        <v>5227</v>
      </c>
      <c r="H2806" s="640">
        <v>5227</v>
      </c>
      <c r="I2806" s="652">
        <f t="shared" si="263"/>
        <v>13994</v>
      </c>
      <c r="J2806" s="652">
        <f t="shared" si="261"/>
        <v>13994</v>
      </c>
    </row>
    <row r="2807" spans="3:10" ht="25.5">
      <c r="C2807" s="637" t="s">
        <v>5182</v>
      </c>
      <c r="D2807" s="638" t="s">
        <v>5183</v>
      </c>
      <c r="E2807" s="639">
        <v>3186</v>
      </c>
      <c r="F2807" s="639">
        <v>3186</v>
      </c>
      <c r="G2807" s="640">
        <v>2106</v>
      </c>
      <c r="H2807" s="640">
        <v>2106</v>
      </c>
      <c r="I2807" s="652">
        <f t="shared" si="263"/>
        <v>5292</v>
      </c>
      <c r="J2807" s="652">
        <f t="shared" si="261"/>
        <v>5292</v>
      </c>
    </row>
    <row r="2808" spans="3:10" ht="25.5">
      <c r="C2808" s="637" t="s">
        <v>5184</v>
      </c>
      <c r="D2808" s="638" t="s">
        <v>5185</v>
      </c>
      <c r="E2808" s="639">
        <v>1728</v>
      </c>
      <c r="F2808" s="639">
        <v>1728</v>
      </c>
      <c r="G2808" s="640">
        <v>816</v>
      </c>
      <c r="H2808" s="640">
        <v>816</v>
      </c>
      <c r="I2808" s="652">
        <f t="shared" si="263"/>
        <v>2544</v>
      </c>
      <c r="J2808" s="652">
        <f t="shared" si="261"/>
        <v>2544</v>
      </c>
    </row>
    <row r="2809" spans="3:10" ht="25.5">
      <c r="C2809" s="637" t="s">
        <v>5186</v>
      </c>
      <c r="D2809" s="638" t="s">
        <v>5187</v>
      </c>
      <c r="E2809" s="639">
        <v>1677</v>
      </c>
      <c r="F2809" s="639">
        <v>1677</v>
      </c>
      <c r="G2809" s="640">
        <v>786</v>
      </c>
      <c r="H2809" s="640">
        <v>786</v>
      </c>
      <c r="I2809" s="652">
        <f t="shared" si="263"/>
        <v>2463</v>
      </c>
      <c r="J2809" s="652">
        <f t="shared" si="261"/>
        <v>2463</v>
      </c>
    </row>
    <row r="2810" spans="3:10" ht="25.5">
      <c r="C2810" s="637" t="s">
        <v>5188</v>
      </c>
      <c r="D2810" s="638" t="s">
        <v>5189</v>
      </c>
      <c r="E2810" s="639">
        <v>2968</v>
      </c>
      <c r="F2810" s="639">
        <v>2968</v>
      </c>
      <c r="G2810" s="640">
        <v>2024</v>
      </c>
      <c r="H2810" s="640">
        <v>2024</v>
      </c>
      <c r="I2810" s="652">
        <f t="shared" si="263"/>
        <v>4992</v>
      </c>
      <c r="J2810" s="652">
        <f t="shared" si="261"/>
        <v>4992</v>
      </c>
    </row>
    <row r="2811" spans="3:10" ht="25.5">
      <c r="C2811" s="637" t="s">
        <v>5190</v>
      </c>
      <c r="D2811" s="638" t="s">
        <v>5191</v>
      </c>
      <c r="E2811" s="639">
        <v>14014</v>
      </c>
      <c r="F2811" s="639">
        <v>14014</v>
      </c>
      <c r="G2811" s="640">
        <v>8788</v>
      </c>
      <c r="H2811" s="640">
        <v>8788</v>
      </c>
      <c r="I2811" s="652">
        <f t="shared" si="263"/>
        <v>22802</v>
      </c>
      <c r="J2811" s="652">
        <f t="shared" si="261"/>
        <v>22802</v>
      </c>
    </row>
    <row r="2812" spans="3:10" ht="25.5">
      <c r="C2812" s="637" t="s">
        <v>5192</v>
      </c>
      <c r="D2812" s="638" t="s">
        <v>5193</v>
      </c>
      <c r="E2812" s="639">
        <v>3115</v>
      </c>
      <c r="F2812" s="639">
        <v>3115</v>
      </c>
      <c r="G2812" s="640">
        <v>3511</v>
      </c>
      <c r="H2812" s="640">
        <v>3511</v>
      </c>
      <c r="I2812" s="652">
        <f t="shared" si="263"/>
        <v>6626</v>
      </c>
      <c r="J2812" s="652">
        <f t="shared" si="261"/>
        <v>6626</v>
      </c>
    </row>
    <row r="2813" spans="3:10">
      <c r="C2813" s="637" t="s">
        <v>5194</v>
      </c>
      <c r="D2813" s="638" t="s">
        <v>5195</v>
      </c>
      <c r="E2813" s="639"/>
      <c r="F2813" s="639"/>
      <c r="G2813" s="640"/>
      <c r="H2813" s="640"/>
      <c r="I2813" s="652">
        <f t="shared" si="263"/>
        <v>0</v>
      </c>
      <c r="J2813" s="652">
        <f t="shared" si="261"/>
        <v>0</v>
      </c>
    </row>
    <row r="2814" spans="3:10" ht="25.5">
      <c r="C2814" s="637" t="s">
        <v>5196</v>
      </c>
      <c r="D2814" s="638" t="s">
        <v>5197</v>
      </c>
      <c r="E2814" s="639">
        <v>15702</v>
      </c>
      <c r="F2814" s="639">
        <v>15702</v>
      </c>
      <c r="G2814" s="640">
        <v>8963</v>
      </c>
      <c r="H2814" s="640">
        <v>8963</v>
      </c>
      <c r="I2814" s="652">
        <f t="shared" si="263"/>
        <v>24665</v>
      </c>
      <c r="J2814" s="652">
        <f t="shared" si="261"/>
        <v>24665</v>
      </c>
    </row>
    <row r="2815" spans="3:10" ht="25.5">
      <c r="C2815" s="637" t="s">
        <v>5198</v>
      </c>
      <c r="D2815" s="638" t="s">
        <v>5199</v>
      </c>
      <c r="E2815" s="639">
        <v>6484</v>
      </c>
      <c r="F2815" s="639">
        <v>6484</v>
      </c>
      <c r="G2815" s="640">
        <v>4218</v>
      </c>
      <c r="H2815" s="640">
        <v>4218</v>
      </c>
      <c r="I2815" s="652">
        <f t="shared" si="263"/>
        <v>10702</v>
      </c>
      <c r="J2815" s="652">
        <f t="shared" si="261"/>
        <v>10702</v>
      </c>
    </row>
    <row r="2816" spans="3:10" ht="25.5">
      <c r="C2816" s="637" t="s">
        <v>5200</v>
      </c>
      <c r="D2816" s="638" t="s">
        <v>5201</v>
      </c>
      <c r="E2816" s="639">
        <v>1274</v>
      </c>
      <c r="F2816" s="639">
        <v>1274</v>
      </c>
      <c r="G2816" s="640">
        <v>1123</v>
      </c>
      <c r="H2816" s="640">
        <v>1123</v>
      </c>
      <c r="I2816" s="652">
        <f t="shared" si="263"/>
        <v>2397</v>
      </c>
      <c r="J2816" s="652">
        <f t="shared" si="261"/>
        <v>2397</v>
      </c>
    </row>
    <row r="2817" spans="3:10" ht="25.5">
      <c r="C2817" s="637" t="s">
        <v>5202</v>
      </c>
      <c r="D2817" s="638" t="s">
        <v>5203</v>
      </c>
      <c r="E2817" s="639">
        <v>4114</v>
      </c>
      <c r="F2817" s="639">
        <v>4114</v>
      </c>
      <c r="G2817" s="640">
        <v>3438</v>
      </c>
      <c r="H2817" s="640">
        <v>3438</v>
      </c>
      <c r="I2817" s="652">
        <f t="shared" si="263"/>
        <v>7552</v>
      </c>
      <c r="J2817" s="652">
        <f t="shared" si="261"/>
        <v>7552</v>
      </c>
    </row>
    <row r="2818" spans="3:10" ht="25.5">
      <c r="C2818" s="637" t="s">
        <v>5204</v>
      </c>
      <c r="D2818" s="638" t="s">
        <v>5205</v>
      </c>
      <c r="E2818" s="639">
        <v>13930</v>
      </c>
      <c r="F2818" s="639">
        <v>13930</v>
      </c>
      <c r="G2818" s="640">
        <v>8725</v>
      </c>
      <c r="H2818" s="640">
        <v>8725</v>
      </c>
      <c r="I2818" s="652">
        <f t="shared" si="263"/>
        <v>22655</v>
      </c>
      <c r="J2818" s="652">
        <f t="shared" si="261"/>
        <v>22655</v>
      </c>
    </row>
    <row r="2819" spans="3:10" ht="25.5">
      <c r="C2819" s="637" t="s">
        <v>5206</v>
      </c>
      <c r="D2819" s="638" t="s">
        <v>5207</v>
      </c>
      <c r="E2819" s="639">
        <v>3680</v>
      </c>
      <c r="F2819" s="639">
        <v>3680</v>
      </c>
      <c r="G2819" s="640">
        <v>4439</v>
      </c>
      <c r="H2819" s="640">
        <v>4439</v>
      </c>
      <c r="I2819" s="652">
        <f t="shared" si="263"/>
        <v>8119</v>
      </c>
      <c r="J2819" s="652">
        <f t="shared" si="261"/>
        <v>8119</v>
      </c>
    </row>
    <row r="2820" spans="3:10" ht="25.5">
      <c r="C2820" s="637" t="s">
        <v>5208</v>
      </c>
      <c r="D2820" s="638" t="s">
        <v>5209</v>
      </c>
      <c r="E2820" s="639">
        <v>720</v>
      </c>
      <c r="F2820" s="639">
        <v>720</v>
      </c>
      <c r="G2820" s="640">
        <v>173</v>
      </c>
      <c r="H2820" s="640">
        <v>173</v>
      </c>
      <c r="I2820" s="652">
        <f t="shared" si="263"/>
        <v>893</v>
      </c>
      <c r="J2820" s="652">
        <f t="shared" si="261"/>
        <v>893</v>
      </c>
    </row>
    <row r="2821" spans="3:10" ht="25.5">
      <c r="C2821" s="637" t="s">
        <v>5210</v>
      </c>
      <c r="D2821" s="638" t="s">
        <v>5211</v>
      </c>
      <c r="E2821" s="639">
        <v>1340</v>
      </c>
      <c r="F2821" s="639">
        <v>1340</v>
      </c>
      <c r="G2821" s="640">
        <v>618</v>
      </c>
      <c r="H2821" s="640">
        <v>618</v>
      </c>
      <c r="I2821" s="652">
        <f t="shared" si="263"/>
        <v>1958</v>
      </c>
      <c r="J2821" s="652">
        <f t="shared" si="261"/>
        <v>1958</v>
      </c>
    </row>
    <row r="2822" spans="3:10" ht="25.5">
      <c r="C2822" s="637" t="s">
        <v>5212</v>
      </c>
      <c r="D2822" s="638" t="s">
        <v>5213</v>
      </c>
      <c r="E2822" s="639">
        <v>3147</v>
      </c>
      <c r="F2822" s="639">
        <v>3147</v>
      </c>
      <c r="G2822" s="640">
        <v>2068</v>
      </c>
      <c r="H2822" s="640">
        <v>2068</v>
      </c>
      <c r="I2822" s="652">
        <f t="shared" si="263"/>
        <v>5215</v>
      </c>
      <c r="J2822" s="652">
        <f t="shared" si="261"/>
        <v>5215</v>
      </c>
    </row>
    <row r="2823" spans="3:10" ht="25.5">
      <c r="C2823" s="637" t="s">
        <v>5214</v>
      </c>
      <c r="D2823" s="638" t="s">
        <v>5215</v>
      </c>
      <c r="E2823" s="639">
        <v>1352</v>
      </c>
      <c r="F2823" s="639">
        <v>1352</v>
      </c>
      <c r="G2823" s="640">
        <v>641</v>
      </c>
      <c r="H2823" s="640">
        <v>641</v>
      </c>
      <c r="I2823" s="652">
        <f t="shared" si="263"/>
        <v>1993</v>
      </c>
      <c r="J2823" s="652">
        <f t="shared" si="261"/>
        <v>1993</v>
      </c>
    </row>
    <row r="2824" spans="3:10">
      <c r="C2824" s="637" t="s">
        <v>5216</v>
      </c>
      <c r="D2824" s="638" t="s">
        <v>5217</v>
      </c>
      <c r="E2824" s="639">
        <v>16167</v>
      </c>
      <c r="F2824" s="639">
        <v>16167</v>
      </c>
      <c r="G2824" s="640">
        <v>8991</v>
      </c>
      <c r="H2824" s="640">
        <v>8991</v>
      </c>
      <c r="I2824" s="652">
        <f t="shared" si="263"/>
        <v>25158</v>
      </c>
      <c r="J2824" s="652">
        <f t="shared" si="261"/>
        <v>25158</v>
      </c>
    </row>
    <row r="2825" spans="3:10">
      <c r="C2825" s="637" t="s">
        <v>5218</v>
      </c>
      <c r="D2825" s="638" t="s">
        <v>5219</v>
      </c>
      <c r="E2825" s="639">
        <v>1572</v>
      </c>
      <c r="F2825" s="639">
        <v>1572</v>
      </c>
      <c r="G2825" s="640">
        <v>968</v>
      </c>
      <c r="H2825" s="640">
        <v>968</v>
      </c>
      <c r="I2825" s="652">
        <f t="shared" si="263"/>
        <v>2540</v>
      </c>
      <c r="J2825" s="652">
        <f t="shared" si="261"/>
        <v>2540</v>
      </c>
    </row>
    <row r="2826" spans="3:10" ht="25.5">
      <c r="C2826" s="637" t="s">
        <v>5220</v>
      </c>
      <c r="D2826" s="638" t="s">
        <v>5221</v>
      </c>
      <c r="E2826" s="639">
        <v>139</v>
      </c>
      <c r="F2826" s="639">
        <v>139</v>
      </c>
      <c r="G2826" s="640">
        <v>43</v>
      </c>
      <c r="H2826" s="640">
        <v>43</v>
      </c>
      <c r="I2826" s="652">
        <f t="shared" si="263"/>
        <v>182</v>
      </c>
      <c r="J2826" s="652">
        <f t="shared" si="261"/>
        <v>182</v>
      </c>
    </row>
    <row r="2827" spans="3:10">
      <c r="C2827" s="637" t="s">
        <v>5222</v>
      </c>
      <c r="D2827" s="638" t="s">
        <v>5223</v>
      </c>
      <c r="E2827" s="639">
        <v>127</v>
      </c>
      <c r="F2827" s="639">
        <v>127</v>
      </c>
      <c r="G2827" s="640">
        <v>41</v>
      </c>
      <c r="H2827" s="640">
        <v>41</v>
      </c>
      <c r="I2827" s="652">
        <f t="shared" si="263"/>
        <v>168</v>
      </c>
      <c r="J2827" s="652">
        <f t="shared" si="261"/>
        <v>168</v>
      </c>
    </row>
    <row r="2828" spans="3:10">
      <c r="C2828" s="637" t="s">
        <v>5224</v>
      </c>
      <c r="D2828" s="638" t="s">
        <v>5225</v>
      </c>
      <c r="E2828" s="639"/>
      <c r="F2828" s="639"/>
      <c r="G2828" s="640"/>
      <c r="H2828" s="640"/>
      <c r="I2828" s="652">
        <f t="shared" si="263"/>
        <v>0</v>
      </c>
      <c r="J2828" s="652">
        <f t="shared" si="261"/>
        <v>0</v>
      </c>
    </row>
    <row r="2829" spans="3:10">
      <c r="C2829" s="637" t="s">
        <v>5226</v>
      </c>
      <c r="D2829" s="638" t="s">
        <v>5227</v>
      </c>
      <c r="E2829" s="639">
        <v>53</v>
      </c>
      <c r="F2829" s="639">
        <v>53</v>
      </c>
      <c r="G2829" s="640">
        <v>37</v>
      </c>
      <c r="H2829" s="640">
        <v>37</v>
      </c>
      <c r="I2829" s="652">
        <f t="shared" si="263"/>
        <v>90</v>
      </c>
      <c r="J2829" s="652">
        <f t="shared" si="261"/>
        <v>90</v>
      </c>
    </row>
    <row r="2830" spans="3:10">
      <c r="C2830" s="637" t="s">
        <v>5228</v>
      </c>
      <c r="D2830" s="638" t="s">
        <v>5229</v>
      </c>
      <c r="E2830" s="639">
        <v>13</v>
      </c>
      <c r="F2830" s="639">
        <v>13</v>
      </c>
      <c r="G2830" s="640">
        <v>6</v>
      </c>
      <c r="H2830" s="640">
        <v>6</v>
      </c>
      <c r="I2830" s="652">
        <f t="shared" si="263"/>
        <v>19</v>
      </c>
      <c r="J2830" s="652">
        <f t="shared" si="261"/>
        <v>19</v>
      </c>
    </row>
    <row r="2831" spans="3:10">
      <c r="C2831" s="637" t="s">
        <v>5230</v>
      </c>
      <c r="D2831" s="638" t="s">
        <v>5231</v>
      </c>
      <c r="E2831" s="639">
        <v>6</v>
      </c>
      <c r="F2831" s="639">
        <v>6</v>
      </c>
      <c r="G2831" s="640">
        <v>6</v>
      </c>
      <c r="H2831" s="640">
        <v>6</v>
      </c>
      <c r="I2831" s="652">
        <f t="shared" si="263"/>
        <v>12</v>
      </c>
      <c r="J2831" s="652">
        <f t="shared" si="261"/>
        <v>12</v>
      </c>
    </row>
    <row r="2832" spans="3:10" ht="25.5">
      <c r="C2832" s="637" t="s">
        <v>5232</v>
      </c>
      <c r="D2832" s="638" t="s">
        <v>5233</v>
      </c>
      <c r="E2832" s="639">
        <v>2</v>
      </c>
      <c r="F2832" s="639">
        <v>2</v>
      </c>
      <c r="G2832" s="640">
        <v>6</v>
      </c>
      <c r="H2832" s="640">
        <v>6</v>
      </c>
      <c r="I2832" s="652">
        <f t="shared" si="263"/>
        <v>8</v>
      </c>
      <c r="J2832" s="652">
        <f t="shared" si="261"/>
        <v>8</v>
      </c>
    </row>
    <row r="2833" spans="3:10">
      <c r="C2833" s="637" t="s">
        <v>5234</v>
      </c>
      <c r="D2833" s="638" t="s">
        <v>5235</v>
      </c>
      <c r="E2833" s="639"/>
      <c r="F2833" s="639"/>
      <c r="G2833" s="640">
        <v>23</v>
      </c>
      <c r="H2833" s="640">
        <v>23</v>
      </c>
      <c r="I2833" s="652">
        <f t="shared" si="263"/>
        <v>23</v>
      </c>
      <c r="J2833" s="652">
        <f t="shared" si="261"/>
        <v>23</v>
      </c>
    </row>
    <row r="2834" spans="3:10" ht="25.5">
      <c r="C2834" s="637" t="s">
        <v>5236</v>
      </c>
      <c r="D2834" s="638" t="s">
        <v>5237</v>
      </c>
      <c r="E2834" s="639"/>
      <c r="F2834" s="639"/>
      <c r="G2834" s="640">
        <v>24</v>
      </c>
      <c r="H2834" s="640">
        <v>24</v>
      </c>
      <c r="I2834" s="652">
        <f t="shared" si="263"/>
        <v>24</v>
      </c>
      <c r="J2834" s="652">
        <f t="shared" si="261"/>
        <v>24</v>
      </c>
    </row>
    <row r="2835" spans="3:10" ht="25.5">
      <c r="C2835" s="637" t="s">
        <v>5238</v>
      </c>
      <c r="D2835" s="638" t="s">
        <v>5239</v>
      </c>
      <c r="E2835" s="639">
        <v>545</v>
      </c>
      <c r="F2835" s="639">
        <v>545</v>
      </c>
      <c r="G2835" s="640">
        <v>121</v>
      </c>
      <c r="H2835" s="640">
        <v>121</v>
      </c>
      <c r="I2835" s="652">
        <f t="shared" si="263"/>
        <v>666</v>
      </c>
      <c r="J2835" s="652">
        <f t="shared" si="261"/>
        <v>666</v>
      </c>
    </row>
    <row r="2836" spans="3:10">
      <c r="C2836" s="637" t="s">
        <v>5240</v>
      </c>
      <c r="D2836" s="638" t="s">
        <v>5241</v>
      </c>
      <c r="E2836" s="639"/>
      <c r="F2836" s="639"/>
      <c r="G2836" s="640"/>
      <c r="H2836" s="640"/>
      <c r="I2836" s="652">
        <f t="shared" si="263"/>
        <v>0</v>
      </c>
      <c r="J2836" s="652">
        <f t="shared" si="261"/>
        <v>0</v>
      </c>
    </row>
    <row r="2837" spans="3:10" ht="25.5">
      <c r="C2837" s="637" t="s">
        <v>5242</v>
      </c>
      <c r="D2837" s="638" t="s">
        <v>5243</v>
      </c>
      <c r="E2837" s="639">
        <v>609</v>
      </c>
      <c r="F2837" s="639">
        <v>609</v>
      </c>
      <c r="G2837" s="640">
        <v>876</v>
      </c>
      <c r="H2837" s="640">
        <v>876</v>
      </c>
      <c r="I2837" s="652">
        <f t="shared" si="263"/>
        <v>1485</v>
      </c>
      <c r="J2837" s="652">
        <f t="shared" si="261"/>
        <v>1485</v>
      </c>
    </row>
    <row r="2838" spans="3:10">
      <c r="C2838" s="637" t="s">
        <v>5244</v>
      </c>
      <c r="D2838" s="638" t="s">
        <v>5245</v>
      </c>
      <c r="E2838" s="639"/>
      <c r="F2838" s="639"/>
      <c r="G2838" s="640"/>
      <c r="H2838" s="640"/>
      <c r="I2838" s="652">
        <f t="shared" si="263"/>
        <v>0</v>
      </c>
      <c r="J2838" s="652">
        <f t="shared" si="261"/>
        <v>0</v>
      </c>
    </row>
    <row r="2839" spans="3:10">
      <c r="C2839" s="637" t="s">
        <v>5246</v>
      </c>
      <c r="D2839" s="638" t="s">
        <v>5247</v>
      </c>
      <c r="E2839" s="639">
        <v>1151</v>
      </c>
      <c r="F2839" s="639">
        <v>1151</v>
      </c>
      <c r="G2839" s="640">
        <v>8</v>
      </c>
      <c r="H2839" s="640">
        <v>8</v>
      </c>
      <c r="I2839" s="652">
        <f t="shared" si="263"/>
        <v>1159</v>
      </c>
      <c r="J2839" s="652">
        <f t="shared" si="261"/>
        <v>1159</v>
      </c>
    </row>
    <row r="2840" spans="3:10">
      <c r="C2840" s="637" t="s">
        <v>5248</v>
      </c>
      <c r="D2840" s="638" t="s">
        <v>5249</v>
      </c>
      <c r="E2840" s="639">
        <v>45</v>
      </c>
      <c r="F2840" s="639">
        <v>45</v>
      </c>
      <c r="G2840" s="640">
        <v>225</v>
      </c>
      <c r="H2840" s="640">
        <v>225</v>
      </c>
      <c r="I2840" s="652">
        <f t="shared" si="263"/>
        <v>270</v>
      </c>
      <c r="J2840" s="652">
        <f t="shared" si="261"/>
        <v>270</v>
      </c>
    </row>
    <row r="2841" spans="3:10">
      <c r="C2841" s="637" t="s">
        <v>5250</v>
      </c>
      <c r="D2841" s="638" t="s">
        <v>5251</v>
      </c>
      <c r="E2841" s="639">
        <v>72</v>
      </c>
      <c r="F2841" s="639">
        <v>72</v>
      </c>
      <c r="G2841" s="640"/>
      <c r="H2841" s="640"/>
      <c r="I2841" s="652">
        <f t="shared" si="263"/>
        <v>72</v>
      </c>
      <c r="J2841" s="652">
        <f t="shared" si="261"/>
        <v>72</v>
      </c>
    </row>
    <row r="2842" spans="3:10">
      <c r="C2842" s="637" t="s">
        <v>5252</v>
      </c>
      <c r="D2842" s="638" t="s">
        <v>5253</v>
      </c>
      <c r="E2842" s="639">
        <v>54</v>
      </c>
      <c r="F2842" s="639">
        <v>54</v>
      </c>
      <c r="G2842" s="640">
        <v>285</v>
      </c>
      <c r="H2842" s="640">
        <v>285</v>
      </c>
      <c r="I2842" s="652">
        <f t="shared" si="263"/>
        <v>339</v>
      </c>
      <c r="J2842" s="652">
        <f t="shared" si="261"/>
        <v>339</v>
      </c>
    </row>
    <row r="2843" spans="3:10">
      <c r="C2843" s="637" t="s">
        <v>5254</v>
      </c>
      <c r="D2843" s="638" t="s">
        <v>5255</v>
      </c>
      <c r="E2843" s="639">
        <v>201</v>
      </c>
      <c r="F2843" s="639">
        <v>201</v>
      </c>
      <c r="G2843" s="640">
        <v>21</v>
      </c>
      <c r="H2843" s="640">
        <v>21</v>
      </c>
      <c r="I2843" s="652">
        <f t="shared" si="263"/>
        <v>222</v>
      </c>
      <c r="J2843" s="652">
        <f t="shared" si="261"/>
        <v>222</v>
      </c>
    </row>
    <row r="2844" spans="3:10">
      <c r="C2844" s="637" t="s">
        <v>5256</v>
      </c>
      <c r="D2844" s="638" t="s">
        <v>5257</v>
      </c>
      <c r="E2844" s="639"/>
      <c r="F2844" s="639"/>
      <c r="G2844" s="640"/>
      <c r="H2844" s="640"/>
      <c r="I2844" s="652">
        <f t="shared" si="263"/>
        <v>0</v>
      </c>
      <c r="J2844" s="652">
        <f t="shared" si="261"/>
        <v>0</v>
      </c>
    </row>
    <row r="2845" spans="3:10">
      <c r="C2845" s="637" t="s">
        <v>5258</v>
      </c>
      <c r="D2845" s="638" t="s">
        <v>5259</v>
      </c>
      <c r="E2845" s="639">
        <v>1</v>
      </c>
      <c r="F2845" s="639">
        <v>1</v>
      </c>
      <c r="G2845" s="640">
        <v>7</v>
      </c>
      <c r="H2845" s="640">
        <v>7</v>
      </c>
      <c r="I2845" s="652">
        <f t="shared" si="263"/>
        <v>8</v>
      </c>
      <c r="J2845" s="652">
        <f t="shared" si="261"/>
        <v>8</v>
      </c>
    </row>
    <row r="2846" spans="3:10">
      <c r="C2846" s="637" t="s">
        <v>5260</v>
      </c>
      <c r="D2846" s="638" t="s">
        <v>5261</v>
      </c>
      <c r="E2846" s="639"/>
      <c r="F2846" s="639"/>
      <c r="G2846" s="640">
        <v>8</v>
      </c>
      <c r="H2846" s="640">
        <v>8</v>
      </c>
      <c r="I2846" s="652">
        <f t="shared" si="263"/>
        <v>8</v>
      </c>
      <c r="J2846" s="652">
        <f t="shared" si="261"/>
        <v>8</v>
      </c>
    </row>
    <row r="2847" spans="3:10">
      <c r="C2847" s="637" t="s">
        <v>5262</v>
      </c>
      <c r="D2847" s="638" t="s">
        <v>5263</v>
      </c>
      <c r="E2847" s="639"/>
      <c r="F2847" s="639"/>
      <c r="G2847" s="640">
        <v>9</v>
      </c>
      <c r="H2847" s="640">
        <v>9</v>
      </c>
      <c r="I2847" s="652">
        <f t="shared" si="263"/>
        <v>9</v>
      </c>
      <c r="J2847" s="652">
        <f t="shared" si="261"/>
        <v>9</v>
      </c>
    </row>
    <row r="2848" spans="3:10">
      <c r="C2848" s="637" t="s">
        <v>5264</v>
      </c>
      <c r="D2848" s="638" t="s">
        <v>5265</v>
      </c>
      <c r="E2848" s="639"/>
      <c r="F2848" s="639"/>
      <c r="G2848" s="640"/>
      <c r="H2848" s="640"/>
      <c r="I2848" s="652">
        <f t="shared" si="263"/>
        <v>0</v>
      </c>
      <c r="J2848" s="652">
        <f t="shared" si="263"/>
        <v>0</v>
      </c>
    </row>
    <row r="2849" spans="3:10">
      <c r="C2849" s="637" t="s">
        <v>5266</v>
      </c>
      <c r="D2849" s="638" t="s">
        <v>5267</v>
      </c>
      <c r="E2849" s="639"/>
      <c r="F2849" s="639"/>
      <c r="G2849" s="640"/>
      <c r="H2849" s="640"/>
      <c r="I2849" s="652">
        <f t="shared" ref="I2849:J2880" si="264">E2849+G2849</f>
        <v>0</v>
      </c>
      <c r="J2849" s="652">
        <f t="shared" si="264"/>
        <v>0</v>
      </c>
    </row>
    <row r="2850" spans="3:10" ht="25.5">
      <c r="C2850" s="637" t="s">
        <v>5268</v>
      </c>
      <c r="D2850" s="638" t="s">
        <v>5269</v>
      </c>
      <c r="E2850" s="639"/>
      <c r="F2850" s="639"/>
      <c r="G2850" s="640"/>
      <c r="H2850" s="640"/>
      <c r="I2850" s="652">
        <f t="shared" si="264"/>
        <v>0</v>
      </c>
      <c r="J2850" s="652">
        <f t="shared" si="264"/>
        <v>0</v>
      </c>
    </row>
    <row r="2851" spans="3:10">
      <c r="C2851" s="637" t="s">
        <v>5270</v>
      </c>
      <c r="D2851" s="638" t="s">
        <v>5271</v>
      </c>
      <c r="E2851" s="639">
        <v>34</v>
      </c>
      <c r="F2851" s="639">
        <v>34</v>
      </c>
      <c r="G2851" s="640">
        <v>20</v>
      </c>
      <c r="H2851" s="640">
        <v>20</v>
      </c>
      <c r="I2851" s="652">
        <f t="shared" si="264"/>
        <v>54</v>
      </c>
      <c r="J2851" s="652">
        <f t="shared" si="264"/>
        <v>54</v>
      </c>
    </row>
    <row r="2852" spans="3:10">
      <c r="C2852" s="637" t="s">
        <v>5272</v>
      </c>
      <c r="D2852" s="638" t="s">
        <v>5273</v>
      </c>
      <c r="E2852" s="639">
        <v>495</v>
      </c>
      <c r="F2852" s="639">
        <v>495</v>
      </c>
      <c r="G2852" s="640">
        <v>13</v>
      </c>
      <c r="H2852" s="640">
        <v>13</v>
      </c>
      <c r="I2852" s="652">
        <f t="shared" si="264"/>
        <v>508</v>
      </c>
      <c r="J2852" s="652">
        <f t="shared" si="264"/>
        <v>508</v>
      </c>
    </row>
    <row r="2853" spans="3:10">
      <c r="C2853" s="637" t="s">
        <v>5274</v>
      </c>
      <c r="D2853" s="638" t="s">
        <v>5275</v>
      </c>
      <c r="E2853" s="639">
        <v>1531</v>
      </c>
      <c r="F2853" s="639">
        <v>1531</v>
      </c>
      <c r="G2853" s="640">
        <v>626</v>
      </c>
      <c r="H2853" s="640">
        <v>626</v>
      </c>
      <c r="I2853" s="652">
        <f t="shared" si="264"/>
        <v>2157</v>
      </c>
      <c r="J2853" s="652">
        <f t="shared" si="264"/>
        <v>2157</v>
      </c>
    </row>
    <row r="2854" spans="3:10">
      <c r="C2854" s="637" t="s">
        <v>5276</v>
      </c>
      <c r="D2854" s="638" t="s">
        <v>5277</v>
      </c>
      <c r="E2854" s="639"/>
      <c r="F2854" s="639"/>
      <c r="G2854" s="640">
        <v>6</v>
      </c>
      <c r="H2854" s="640">
        <v>6</v>
      </c>
      <c r="I2854" s="652">
        <f t="shared" si="264"/>
        <v>6</v>
      </c>
      <c r="J2854" s="652">
        <f t="shared" si="264"/>
        <v>6</v>
      </c>
    </row>
    <row r="2855" spans="3:10">
      <c r="C2855" s="637" t="s">
        <v>5278</v>
      </c>
      <c r="D2855" s="638" t="s">
        <v>5279</v>
      </c>
      <c r="E2855" s="639">
        <v>14</v>
      </c>
      <c r="F2855" s="639">
        <v>14</v>
      </c>
      <c r="G2855" s="640">
        <v>2</v>
      </c>
      <c r="H2855" s="640">
        <v>2</v>
      </c>
      <c r="I2855" s="652">
        <f t="shared" si="264"/>
        <v>16</v>
      </c>
      <c r="J2855" s="652">
        <f t="shared" si="264"/>
        <v>16</v>
      </c>
    </row>
    <row r="2856" spans="3:10" ht="25.5">
      <c r="C2856" s="637" t="s">
        <v>5280</v>
      </c>
      <c r="D2856" s="638" t="s">
        <v>5281</v>
      </c>
      <c r="E2856" s="639">
        <v>1</v>
      </c>
      <c r="F2856" s="639">
        <v>1</v>
      </c>
      <c r="G2856" s="640">
        <v>15</v>
      </c>
      <c r="H2856" s="640">
        <v>15</v>
      </c>
      <c r="I2856" s="652">
        <f t="shared" si="264"/>
        <v>16</v>
      </c>
      <c r="J2856" s="652">
        <f t="shared" si="264"/>
        <v>16</v>
      </c>
    </row>
    <row r="2857" spans="3:10" ht="38.25">
      <c r="C2857" s="649" t="s">
        <v>5282</v>
      </c>
      <c r="D2857" s="650" t="s">
        <v>5283</v>
      </c>
      <c r="E2857" s="658">
        <v>300</v>
      </c>
      <c r="F2857" s="658">
        <v>300</v>
      </c>
      <c r="G2857" s="659">
        <v>104</v>
      </c>
      <c r="H2857" s="659">
        <v>104</v>
      </c>
      <c r="I2857" s="657">
        <f t="shared" si="264"/>
        <v>404</v>
      </c>
      <c r="J2857" s="657">
        <f t="shared" si="264"/>
        <v>404</v>
      </c>
    </row>
    <row r="2858" spans="3:10">
      <c r="C2858" s="649" t="s">
        <v>5284</v>
      </c>
      <c r="D2858" s="650" t="s">
        <v>5285</v>
      </c>
      <c r="E2858" s="658"/>
      <c r="F2858" s="658"/>
      <c r="G2858" s="659"/>
      <c r="H2858" s="659"/>
      <c r="I2858" s="657">
        <f t="shared" si="264"/>
        <v>0</v>
      </c>
      <c r="J2858" s="657">
        <f t="shared" si="264"/>
        <v>0</v>
      </c>
    </row>
    <row r="2859" spans="3:10" ht="25.5">
      <c r="C2859" s="637" t="s">
        <v>5286</v>
      </c>
      <c r="D2859" s="638" t="s">
        <v>5287</v>
      </c>
      <c r="E2859" s="644">
        <v>1980</v>
      </c>
      <c r="F2859" s="644">
        <v>1980</v>
      </c>
      <c r="G2859" s="645">
        <v>287</v>
      </c>
      <c r="H2859" s="645">
        <v>287</v>
      </c>
      <c r="I2859" s="657">
        <f t="shared" si="264"/>
        <v>2267</v>
      </c>
      <c r="J2859" s="652">
        <f t="shared" si="264"/>
        <v>2267</v>
      </c>
    </row>
    <row r="2860" spans="3:10" ht="25.5">
      <c r="C2860" s="637" t="s">
        <v>5288</v>
      </c>
      <c r="D2860" s="638" t="s">
        <v>5289</v>
      </c>
      <c r="E2860" s="644">
        <v>284</v>
      </c>
      <c r="F2860" s="644">
        <v>284</v>
      </c>
      <c r="G2860" s="645">
        <v>146</v>
      </c>
      <c r="H2860" s="645">
        <v>146</v>
      </c>
      <c r="I2860" s="657">
        <f t="shared" si="264"/>
        <v>430</v>
      </c>
      <c r="J2860" s="652">
        <f t="shared" si="264"/>
        <v>430</v>
      </c>
    </row>
    <row r="2861" spans="3:10" ht="25.5">
      <c r="C2861" s="637" t="s">
        <v>5290</v>
      </c>
      <c r="D2861" s="638" t="s">
        <v>5291</v>
      </c>
      <c r="E2861" s="644">
        <v>665</v>
      </c>
      <c r="F2861" s="644">
        <v>665</v>
      </c>
      <c r="G2861" s="645">
        <v>122</v>
      </c>
      <c r="H2861" s="645">
        <v>122</v>
      </c>
      <c r="I2861" s="657">
        <f t="shared" si="264"/>
        <v>787</v>
      </c>
      <c r="J2861" s="652">
        <f t="shared" si="264"/>
        <v>787</v>
      </c>
    </row>
    <row r="2862" spans="3:10" ht="25.5">
      <c r="C2862" s="637" t="s">
        <v>5292</v>
      </c>
      <c r="D2862" s="638" t="s">
        <v>5293</v>
      </c>
      <c r="E2862" s="644">
        <v>1619</v>
      </c>
      <c r="F2862" s="644">
        <v>1619</v>
      </c>
      <c r="G2862" s="645">
        <v>254</v>
      </c>
      <c r="H2862" s="645">
        <v>254</v>
      </c>
      <c r="I2862" s="657">
        <f t="shared" si="264"/>
        <v>1873</v>
      </c>
      <c r="J2862" s="652">
        <f t="shared" si="264"/>
        <v>1873</v>
      </c>
    </row>
    <row r="2863" spans="3:10" ht="25.5">
      <c r="C2863" s="637" t="s">
        <v>5294</v>
      </c>
      <c r="D2863" s="638" t="s">
        <v>5295</v>
      </c>
      <c r="E2863" s="639"/>
      <c r="F2863" s="639"/>
      <c r="G2863" s="640"/>
      <c r="H2863" s="640"/>
      <c r="I2863" s="657">
        <f t="shared" si="264"/>
        <v>0</v>
      </c>
      <c r="J2863" s="652">
        <f t="shared" si="264"/>
        <v>0</v>
      </c>
    </row>
    <row r="2864" spans="3:10" ht="38.25">
      <c r="C2864" s="637" t="s">
        <v>5296</v>
      </c>
      <c r="D2864" s="638" t="s">
        <v>5297</v>
      </c>
      <c r="E2864" s="639">
        <v>1258</v>
      </c>
      <c r="F2864" s="639">
        <v>1258</v>
      </c>
      <c r="G2864" s="640">
        <v>162</v>
      </c>
      <c r="H2864" s="640">
        <v>162</v>
      </c>
      <c r="I2864" s="657">
        <f t="shared" si="264"/>
        <v>1420</v>
      </c>
      <c r="J2864" s="652">
        <f t="shared" si="264"/>
        <v>1420</v>
      </c>
    </row>
    <row r="2865" spans="3:10" ht="38.25">
      <c r="C2865" s="637" t="s">
        <v>5298</v>
      </c>
      <c r="D2865" s="638" t="s">
        <v>5299</v>
      </c>
      <c r="E2865" s="639">
        <v>1274</v>
      </c>
      <c r="F2865" s="639">
        <v>1274</v>
      </c>
      <c r="G2865" s="640">
        <v>87</v>
      </c>
      <c r="H2865" s="640">
        <v>87</v>
      </c>
      <c r="I2865" s="657">
        <f t="shared" si="264"/>
        <v>1361</v>
      </c>
      <c r="J2865" s="652">
        <f t="shared" si="264"/>
        <v>1361</v>
      </c>
    </row>
    <row r="2866" spans="3:10" ht="38.25">
      <c r="C2866" s="637" t="s">
        <v>5300</v>
      </c>
      <c r="D2866" s="638" t="s">
        <v>5301</v>
      </c>
      <c r="E2866" s="639">
        <v>2378</v>
      </c>
      <c r="F2866" s="639">
        <v>2378</v>
      </c>
      <c r="G2866" s="640">
        <v>127</v>
      </c>
      <c r="H2866" s="640">
        <v>127</v>
      </c>
      <c r="I2866" s="657">
        <f t="shared" si="264"/>
        <v>2505</v>
      </c>
      <c r="J2866" s="652">
        <f t="shared" si="264"/>
        <v>2505</v>
      </c>
    </row>
    <row r="2867" spans="3:10" ht="38.25">
      <c r="C2867" s="637" t="s">
        <v>5302</v>
      </c>
      <c r="D2867" s="638" t="s">
        <v>5303</v>
      </c>
      <c r="E2867" s="639">
        <v>6328</v>
      </c>
      <c r="F2867" s="639">
        <v>6328</v>
      </c>
      <c r="G2867" s="640">
        <v>773</v>
      </c>
      <c r="H2867" s="640">
        <v>773</v>
      </c>
      <c r="I2867" s="652">
        <f t="shared" si="264"/>
        <v>7101</v>
      </c>
      <c r="J2867" s="652">
        <f t="shared" si="264"/>
        <v>7101</v>
      </c>
    </row>
    <row r="2868" spans="3:10" ht="38.25">
      <c r="C2868" s="637" t="s">
        <v>5304</v>
      </c>
      <c r="D2868" s="638" t="s">
        <v>5305</v>
      </c>
      <c r="E2868" s="639">
        <v>5281</v>
      </c>
      <c r="F2868" s="639">
        <v>5281</v>
      </c>
      <c r="G2868" s="640">
        <v>668</v>
      </c>
      <c r="H2868" s="640">
        <v>668</v>
      </c>
      <c r="I2868" s="652">
        <f t="shared" si="264"/>
        <v>5949</v>
      </c>
      <c r="J2868" s="652">
        <f t="shared" si="264"/>
        <v>5949</v>
      </c>
    </row>
    <row r="2869" spans="3:10" ht="38.25">
      <c r="C2869" s="637" t="s">
        <v>5306</v>
      </c>
      <c r="D2869" s="638" t="s">
        <v>5307</v>
      </c>
      <c r="E2869" s="639">
        <v>4072</v>
      </c>
      <c r="F2869" s="639">
        <v>4072</v>
      </c>
      <c r="G2869" s="640">
        <v>519</v>
      </c>
      <c r="H2869" s="640">
        <v>519</v>
      </c>
      <c r="I2869" s="652">
        <f t="shared" si="264"/>
        <v>4591</v>
      </c>
      <c r="J2869" s="652">
        <f t="shared" si="264"/>
        <v>4591</v>
      </c>
    </row>
    <row r="2870" spans="3:10">
      <c r="C2870" s="637" t="s">
        <v>5308</v>
      </c>
      <c r="D2870" s="638" t="s">
        <v>5309</v>
      </c>
      <c r="E2870" s="639">
        <v>6291</v>
      </c>
      <c r="F2870" s="639">
        <v>6291</v>
      </c>
      <c r="G2870" s="640">
        <v>3498</v>
      </c>
      <c r="H2870" s="640">
        <v>3498</v>
      </c>
      <c r="I2870" s="652">
        <f t="shared" si="264"/>
        <v>9789</v>
      </c>
      <c r="J2870" s="652">
        <f t="shared" si="264"/>
        <v>9789</v>
      </c>
    </row>
    <row r="2871" spans="3:10" ht="38.25">
      <c r="C2871" s="642" t="s">
        <v>5310</v>
      </c>
      <c r="D2871" s="643" t="s">
        <v>5311</v>
      </c>
      <c r="E2871" s="639">
        <v>1171</v>
      </c>
      <c r="F2871" s="639">
        <v>1171</v>
      </c>
      <c r="G2871" s="640">
        <v>434</v>
      </c>
      <c r="H2871" s="640">
        <v>434</v>
      </c>
      <c r="I2871" s="652">
        <f t="shared" si="264"/>
        <v>1605</v>
      </c>
      <c r="J2871" s="652">
        <f t="shared" si="264"/>
        <v>1605</v>
      </c>
    </row>
    <row r="2872" spans="3:10">
      <c r="C2872" s="660" t="s">
        <v>5312</v>
      </c>
      <c r="D2872" s="661" t="s">
        <v>5313</v>
      </c>
      <c r="E2872" s="645">
        <v>1454</v>
      </c>
      <c r="F2872" s="645">
        <v>1454</v>
      </c>
      <c r="G2872" s="645">
        <v>660</v>
      </c>
      <c r="H2872" s="645">
        <v>660</v>
      </c>
      <c r="I2872" s="652">
        <f t="shared" si="264"/>
        <v>2114</v>
      </c>
      <c r="J2872" s="652">
        <f t="shared" si="264"/>
        <v>2114</v>
      </c>
    </row>
    <row r="2873" spans="3:10">
      <c r="C2873" s="660" t="s">
        <v>5314</v>
      </c>
      <c r="D2873" s="661" t="s">
        <v>5315</v>
      </c>
      <c r="E2873" s="645">
        <v>1769</v>
      </c>
      <c r="F2873" s="645">
        <v>1769</v>
      </c>
      <c r="G2873" s="645">
        <v>2093</v>
      </c>
      <c r="H2873" s="645">
        <v>2093</v>
      </c>
      <c r="I2873" s="652">
        <f t="shared" si="264"/>
        <v>3862</v>
      </c>
      <c r="J2873" s="652">
        <f t="shared" si="264"/>
        <v>3862</v>
      </c>
    </row>
    <row r="2874" spans="3:10">
      <c r="C2874" s="660" t="s">
        <v>5316</v>
      </c>
      <c r="D2874" s="661" t="s">
        <v>5317</v>
      </c>
      <c r="E2874" s="645">
        <v>800</v>
      </c>
      <c r="F2874" s="645">
        <v>800</v>
      </c>
      <c r="G2874" s="645">
        <v>473</v>
      </c>
      <c r="H2874" s="645">
        <v>473</v>
      </c>
      <c r="I2874" s="652">
        <f t="shared" si="264"/>
        <v>1273</v>
      </c>
      <c r="J2874" s="652">
        <f t="shared" si="264"/>
        <v>1273</v>
      </c>
    </row>
    <row r="2875" spans="3:10">
      <c r="C2875" s="660" t="s">
        <v>5318</v>
      </c>
      <c r="D2875" s="661" t="s">
        <v>5319</v>
      </c>
      <c r="E2875" s="645">
        <v>1376</v>
      </c>
      <c r="F2875" s="645">
        <v>1376</v>
      </c>
      <c r="G2875" s="645">
        <v>316</v>
      </c>
      <c r="H2875" s="645">
        <v>316</v>
      </c>
      <c r="I2875" s="652">
        <f t="shared" si="264"/>
        <v>1692</v>
      </c>
      <c r="J2875" s="652">
        <f t="shared" si="264"/>
        <v>1692</v>
      </c>
    </row>
    <row r="2876" spans="3:10" ht="25.5">
      <c r="C2876" s="660" t="s">
        <v>5320</v>
      </c>
      <c r="D2876" s="661" t="s">
        <v>5321</v>
      </c>
      <c r="E2876" s="645">
        <v>40</v>
      </c>
      <c r="F2876" s="645">
        <v>40</v>
      </c>
      <c r="G2876" s="645">
        <v>1</v>
      </c>
      <c r="H2876" s="645">
        <v>1</v>
      </c>
      <c r="I2876" s="652">
        <f t="shared" si="264"/>
        <v>41</v>
      </c>
      <c r="J2876" s="652">
        <f t="shared" si="264"/>
        <v>41</v>
      </c>
    </row>
    <row r="2877" spans="3:10">
      <c r="C2877" s="660" t="s">
        <v>5322</v>
      </c>
      <c r="D2877" s="661" t="s">
        <v>5323</v>
      </c>
      <c r="E2877" s="645">
        <v>104</v>
      </c>
      <c r="F2877" s="645">
        <v>104</v>
      </c>
      <c r="G2877" s="645"/>
      <c r="H2877" s="645"/>
      <c r="I2877" s="652">
        <f t="shared" si="264"/>
        <v>104</v>
      </c>
      <c r="J2877" s="652">
        <f t="shared" si="264"/>
        <v>104</v>
      </c>
    </row>
    <row r="2878" spans="3:10" ht="25.5">
      <c r="C2878" s="660" t="s">
        <v>5324</v>
      </c>
      <c r="D2878" s="661" t="s">
        <v>5325</v>
      </c>
      <c r="E2878" s="645">
        <v>112</v>
      </c>
      <c r="F2878" s="645">
        <v>112</v>
      </c>
      <c r="G2878" s="645"/>
      <c r="H2878" s="645"/>
      <c r="I2878" s="652">
        <f t="shared" si="264"/>
        <v>112</v>
      </c>
      <c r="J2878" s="652">
        <f t="shared" si="264"/>
        <v>112</v>
      </c>
    </row>
    <row r="2879" spans="3:10" ht="25.5">
      <c r="C2879" s="660" t="s">
        <v>5326</v>
      </c>
      <c r="D2879" s="661" t="s">
        <v>5327</v>
      </c>
      <c r="E2879" s="645">
        <v>112</v>
      </c>
      <c r="F2879" s="645">
        <v>112</v>
      </c>
      <c r="G2879" s="645"/>
      <c r="H2879" s="645"/>
      <c r="I2879" s="652">
        <f t="shared" si="264"/>
        <v>112</v>
      </c>
      <c r="J2879" s="652">
        <f t="shared" si="264"/>
        <v>112</v>
      </c>
    </row>
    <row r="2880" spans="3:10" ht="25.5">
      <c r="C2880" s="660" t="s">
        <v>5328</v>
      </c>
      <c r="D2880" s="661" t="s">
        <v>5329</v>
      </c>
      <c r="E2880" s="645">
        <v>66</v>
      </c>
      <c r="F2880" s="645">
        <v>66</v>
      </c>
      <c r="G2880" s="645">
        <v>1</v>
      </c>
      <c r="H2880" s="645">
        <v>1</v>
      </c>
      <c r="I2880" s="652">
        <f t="shared" si="264"/>
        <v>67</v>
      </c>
      <c r="J2880" s="652">
        <f t="shared" si="264"/>
        <v>67</v>
      </c>
    </row>
    <row r="2881" spans="2:10">
      <c r="C2881" s="660" t="s">
        <v>5330</v>
      </c>
      <c r="D2881" s="661" t="s">
        <v>5331</v>
      </c>
      <c r="E2881" s="645">
        <v>231</v>
      </c>
      <c r="F2881" s="645">
        <v>231</v>
      </c>
      <c r="G2881" s="645">
        <v>5</v>
      </c>
      <c r="H2881" s="645">
        <v>5</v>
      </c>
      <c r="I2881" s="652">
        <f t="shared" ref="I2881:J2892" si="265">E2881+G2881</f>
        <v>236</v>
      </c>
      <c r="J2881" s="652">
        <f t="shared" si="265"/>
        <v>236</v>
      </c>
    </row>
    <row r="2882" spans="2:10">
      <c r="C2882" s="660" t="s">
        <v>5332</v>
      </c>
      <c r="D2882" s="661" t="s">
        <v>5333</v>
      </c>
      <c r="E2882" s="645">
        <v>363</v>
      </c>
      <c r="F2882" s="645">
        <v>363</v>
      </c>
      <c r="G2882" s="645">
        <v>16</v>
      </c>
      <c r="H2882" s="645">
        <v>16</v>
      </c>
      <c r="I2882" s="652">
        <f t="shared" si="265"/>
        <v>379</v>
      </c>
      <c r="J2882" s="652">
        <f t="shared" si="265"/>
        <v>379</v>
      </c>
    </row>
    <row r="2883" spans="2:10">
      <c r="C2883" s="660" t="s">
        <v>5334</v>
      </c>
      <c r="D2883" s="661" t="s">
        <v>5335</v>
      </c>
      <c r="E2883" s="645">
        <v>611</v>
      </c>
      <c r="F2883" s="645">
        <v>611</v>
      </c>
      <c r="G2883" s="645">
        <v>26</v>
      </c>
      <c r="H2883" s="645">
        <v>26</v>
      </c>
      <c r="I2883" s="652">
        <f t="shared" si="265"/>
        <v>637</v>
      </c>
      <c r="J2883" s="652">
        <f t="shared" si="265"/>
        <v>637</v>
      </c>
    </row>
    <row r="2884" spans="2:10">
      <c r="C2884" s="660" t="s">
        <v>5336</v>
      </c>
      <c r="D2884" s="661" t="s">
        <v>5337</v>
      </c>
      <c r="E2884" s="645">
        <v>4460</v>
      </c>
      <c r="F2884" s="645">
        <v>4460</v>
      </c>
      <c r="G2884" s="645">
        <v>2932</v>
      </c>
      <c r="H2884" s="645">
        <v>2932</v>
      </c>
      <c r="I2884" s="652">
        <f t="shared" si="265"/>
        <v>7392</v>
      </c>
      <c r="J2884" s="652">
        <f t="shared" si="265"/>
        <v>7392</v>
      </c>
    </row>
    <row r="2885" spans="2:10" ht="38.25">
      <c r="C2885" s="660" t="s">
        <v>5338</v>
      </c>
      <c r="D2885" s="661" t="s">
        <v>5339</v>
      </c>
      <c r="E2885" s="645">
        <v>1258</v>
      </c>
      <c r="F2885" s="645">
        <v>1258</v>
      </c>
      <c r="G2885" s="645"/>
      <c r="H2885" s="645"/>
      <c r="I2885" s="652">
        <f t="shared" si="265"/>
        <v>1258</v>
      </c>
      <c r="J2885" s="652">
        <f t="shared" si="265"/>
        <v>1258</v>
      </c>
    </row>
    <row r="2886" spans="2:10">
      <c r="C2886" s="660" t="s">
        <v>5318</v>
      </c>
      <c r="D2886" s="661" t="s">
        <v>5340</v>
      </c>
      <c r="E2886" s="645"/>
      <c r="F2886" s="645"/>
      <c r="G2886" s="645"/>
      <c r="H2886" s="645"/>
      <c r="I2886" s="652">
        <f t="shared" si="265"/>
        <v>0</v>
      </c>
      <c r="J2886" s="652">
        <f t="shared" si="265"/>
        <v>0</v>
      </c>
    </row>
    <row r="2887" spans="2:10" ht="38.25">
      <c r="C2887" s="649" t="s">
        <v>5341</v>
      </c>
      <c r="D2887" s="650" t="s">
        <v>5342</v>
      </c>
      <c r="E2887" s="639">
        <v>765</v>
      </c>
      <c r="F2887" s="639">
        <v>765</v>
      </c>
      <c r="G2887" s="640">
        <v>1213</v>
      </c>
      <c r="H2887" s="640">
        <v>1213</v>
      </c>
      <c r="I2887" s="652">
        <f t="shared" si="265"/>
        <v>1978</v>
      </c>
      <c r="J2887" s="652">
        <f t="shared" si="265"/>
        <v>1978</v>
      </c>
    </row>
    <row r="2888" spans="2:10">
      <c r="C2888" s="637" t="s">
        <v>5343</v>
      </c>
      <c r="D2888" s="638" t="s">
        <v>5344</v>
      </c>
      <c r="E2888" s="639">
        <v>36</v>
      </c>
      <c r="F2888" s="639">
        <v>36</v>
      </c>
      <c r="G2888" s="640">
        <v>25</v>
      </c>
      <c r="H2888" s="640">
        <v>25</v>
      </c>
      <c r="I2888" s="652">
        <f t="shared" si="265"/>
        <v>61</v>
      </c>
      <c r="J2888" s="652">
        <f t="shared" si="265"/>
        <v>61</v>
      </c>
    </row>
    <row r="2889" spans="2:10" ht="25.5">
      <c r="C2889" s="637" t="s">
        <v>5345</v>
      </c>
      <c r="D2889" s="638" t="s">
        <v>5346</v>
      </c>
      <c r="E2889" s="639">
        <v>4297</v>
      </c>
      <c r="F2889" s="639">
        <v>4297</v>
      </c>
      <c r="G2889" s="640">
        <v>2976</v>
      </c>
      <c r="H2889" s="640">
        <v>2976</v>
      </c>
      <c r="I2889" s="652">
        <f t="shared" si="265"/>
        <v>7273</v>
      </c>
      <c r="J2889" s="652">
        <f t="shared" si="265"/>
        <v>7273</v>
      </c>
    </row>
    <row r="2890" spans="2:10" ht="25.5">
      <c r="C2890" s="637" t="s">
        <v>5347</v>
      </c>
      <c r="D2890" s="638" t="s">
        <v>5348</v>
      </c>
      <c r="E2890" s="639">
        <v>1751</v>
      </c>
      <c r="F2890" s="639">
        <v>1751</v>
      </c>
      <c r="G2890" s="640">
        <v>2442</v>
      </c>
      <c r="H2890" s="640">
        <v>2442</v>
      </c>
      <c r="I2890" s="652">
        <f t="shared" si="265"/>
        <v>4193</v>
      </c>
      <c r="J2890" s="652">
        <f t="shared" si="265"/>
        <v>4193</v>
      </c>
    </row>
    <row r="2891" spans="2:10" ht="25.5">
      <c r="C2891" s="637" t="s">
        <v>5349</v>
      </c>
      <c r="D2891" s="638" t="s">
        <v>5350</v>
      </c>
      <c r="E2891" s="639">
        <v>325</v>
      </c>
      <c r="F2891" s="639">
        <v>325</v>
      </c>
      <c r="G2891" s="640">
        <v>340</v>
      </c>
      <c r="H2891" s="640">
        <v>340</v>
      </c>
      <c r="I2891" s="652">
        <f t="shared" si="265"/>
        <v>665</v>
      </c>
      <c r="J2891" s="652">
        <f t="shared" si="265"/>
        <v>665</v>
      </c>
    </row>
    <row r="2892" spans="2:10">
      <c r="C2892" s="637" t="s">
        <v>5351</v>
      </c>
      <c r="D2892" s="638" t="s">
        <v>5352</v>
      </c>
      <c r="E2892" s="639">
        <v>328</v>
      </c>
      <c r="F2892" s="639">
        <v>328</v>
      </c>
      <c r="G2892" s="640">
        <v>340</v>
      </c>
      <c r="H2892" s="640">
        <v>340</v>
      </c>
      <c r="I2892" s="652">
        <f t="shared" si="265"/>
        <v>668</v>
      </c>
      <c r="J2892" s="652">
        <f t="shared" si="265"/>
        <v>668</v>
      </c>
    </row>
    <row r="2893" spans="2:10" ht="25.5">
      <c r="C2893" s="662" t="s">
        <v>5353</v>
      </c>
      <c r="D2893" s="662" t="s">
        <v>5354</v>
      </c>
      <c r="E2893" s="958">
        <v>5</v>
      </c>
      <c r="F2893" s="958">
        <v>200</v>
      </c>
      <c r="G2893" s="958">
        <v>15</v>
      </c>
      <c r="H2893" s="958">
        <v>600</v>
      </c>
      <c r="I2893" s="958">
        <f t="shared" ref="I2893:I2896" si="266">SUM(E2893+G2893)</f>
        <v>20</v>
      </c>
      <c r="J2893" s="959">
        <f>SUM(F2893+H2893)</f>
        <v>800</v>
      </c>
    </row>
    <row r="2894" spans="2:10">
      <c r="C2894" s="662">
        <v>1800</v>
      </c>
      <c r="D2894" s="662"/>
      <c r="E2894" s="663"/>
      <c r="F2894" s="663"/>
      <c r="G2894" s="664"/>
      <c r="H2894" s="664"/>
      <c r="I2894" s="663">
        <f t="shared" si="266"/>
        <v>0</v>
      </c>
      <c r="J2894" s="663">
        <f>SUM(F2894+H2894)</f>
        <v>0</v>
      </c>
    </row>
    <row r="2895" spans="2:10">
      <c r="C2895" s="662"/>
      <c r="D2895" s="662"/>
      <c r="E2895" s="663"/>
      <c r="F2895" s="663"/>
      <c r="G2895" s="664"/>
      <c r="H2895" s="664"/>
      <c r="I2895" s="663">
        <f t="shared" si="266"/>
        <v>0</v>
      </c>
      <c r="J2895" s="663">
        <f>SUM(F2895+H2895)</f>
        <v>0</v>
      </c>
    </row>
    <row r="2896" spans="2:10" ht="30.75" customHeight="1">
      <c r="B2896" s="648" t="s">
        <v>5355</v>
      </c>
      <c r="D2896" s="648"/>
      <c r="E2896" s="1213">
        <f>SUM(E2897:E2904)</f>
        <v>15453</v>
      </c>
      <c r="F2896" s="1213">
        <f>SUM(F2897:F2904)</f>
        <v>15453</v>
      </c>
      <c r="G2896" s="1213">
        <f>SUM(G2897:G2904)</f>
        <v>9204</v>
      </c>
      <c r="H2896" s="1213">
        <f>SUM(H2897:H2904)</f>
        <v>9204</v>
      </c>
      <c r="I2896" s="1213">
        <f t="shared" si="266"/>
        <v>24657</v>
      </c>
      <c r="J2896" s="1213">
        <f>SUM(F2896+H2896)</f>
        <v>24657</v>
      </c>
    </row>
    <row r="2897" spans="2:10">
      <c r="C2897" s="637" t="s">
        <v>5356</v>
      </c>
      <c r="D2897" s="638" t="s">
        <v>5357</v>
      </c>
      <c r="E2897" s="651">
        <v>7331</v>
      </c>
      <c r="F2897" s="651">
        <v>7331</v>
      </c>
      <c r="G2897" s="665">
        <v>4376</v>
      </c>
      <c r="H2897" s="665">
        <v>4376</v>
      </c>
      <c r="I2897" s="652">
        <f t="shared" ref="I2897:J2904" si="267">E2897+G2897</f>
        <v>11707</v>
      </c>
      <c r="J2897" s="652">
        <f t="shared" si="267"/>
        <v>11707</v>
      </c>
    </row>
    <row r="2898" spans="2:10">
      <c r="C2898" s="637" t="s">
        <v>5358</v>
      </c>
      <c r="D2898" s="638" t="s">
        <v>5359</v>
      </c>
      <c r="E2898" s="639">
        <v>52</v>
      </c>
      <c r="F2898" s="639">
        <v>52</v>
      </c>
      <c r="G2898" s="640">
        <v>41</v>
      </c>
      <c r="H2898" s="640">
        <v>41</v>
      </c>
      <c r="I2898" s="652">
        <f t="shared" si="267"/>
        <v>93</v>
      </c>
      <c r="J2898" s="652">
        <f t="shared" si="267"/>
        <v>93</v>
      </c>
    </row>
    <row r="2899" spans="2:10">
      <c r="C2899" s="637" t="s">
        <v>5360</v>
      </c>
      <c r="D2899" s="638" t="s">
        <v>5361</v>
      </c>
      <c r="E2899" s="639">
        <v>357</v>
      </c>
      <c r="F2899" s="639">
        <v>357</v>
      </c>
      <c r="G2899" s="640">
        <v>203</v>
      </c>
      <c r="H2899" s="640">
        <v>203</v>
      </c>
      <c r="I2899" s="652">
        <f t="shared" si="267"/>
        <v>560</v>
      </c>
      <c r="J2899" s="652">
        <f t="shared" si="267"/>
        <v>560</v>
      </c>
    </row>
    <row r="2900" spans="2:10">
      <c r="C2900" s="637" t="s">
        <v>5362</v>
      </c>
      <c r="D2900" s="638" t="s">
        <v>5363</v>
      </c>
      <c r="E2900" s="639">
        <v>357</v>
      </c>
      <c r="F2900" s="639">
        <v>357</v>
      </c>
      <c r="G2900" s="640">
        <v>215</v>
      </c>
      <c r="H2900" s="640">
        <v>215</v>
      </c>
      <c r="I2900" s="652">
        <f t="shared" si="267"/>
        <v>572</v>
      </c>
      <c r="J2900" s="652">
        <f t="shared" si="267"/>
        <v>572</v>
      </c>
    </row>
    <row r="2901" spans="2:10">
      <c r="C2901" s="637" t="s">
        <v>5364</v>
      </c>
      <c r="D2901" s="638" t="s">
        <v>5365</v>
      </c>
      <c r="E2901" s="639">
        <v>60</v>
      </c>
      <c r="F2901" s="639">
        <v>60</v>
      </c>
      <c r="G2901" s="640">
        <v>44</v>
      </c>
      <c r="H2901" s="640">
        <v>44</v>
      </c>
      <c r="I2901" s="652">
        <f t="shared" si="267"/>
        <v>104</v>
      </c>
      <c r="J2901" s="652">
        <f t="shared" si="267"/>
        <v>104</v>
      </c>
    </row>
    <row r="2902" spans="2:10">
      <c r="C2902" s="666" t="s">
        <v>5366</v>
      </c>
      <c r="D2902" s="638" t="s">
        <v>5367</v>
      </c>
      <c r="E2902" s="667">
        <v>7291</v>
      </c>
      <c r="F2902" s="667">
        <v>7291</v>
      </c>
      <c r="G2902" s="668">
        <v>4323</v>
      </c>
      <c r="H2902" s="668">
        <v>4323</v>
      </c>
      <c r="I2902" s="652">
        <f t="shared" si="267"/>
        <v>11614</v>
      </c>
      <c r="J2902" s="652">
        <f t="shared" si="267"/>
        <v>11614</v>
      </c>
    </row>
    <row r="2903" spans="2:10">
      <c r="C2903" s="666" t="s">
        <v>5368</v>
      </c>
      <c r="D2903" s="638" t="s">
        <v>5369</v>
      </c>
      <c r="E2903" s="667"/>
      <c r="F2903" s="667"/>
      <c r="G2903" s="668"/>
      <c r="H2903" s="668"/>
      <c r="I2903" s="652">
        <f t="shared" si="267"/>
        <v>0</v>
      </c>
      <c r="J2903" s="652">
        <f t="shared" si="267"/>
        <v>0</v>
      </c>
    </row>
    <row r="2904" spans="2:10" ht="25.5">
      <c r="C2904" s="662" t="s">
        <v>5370</v>
      </c>
      <c r="D2904" s="638" t="s">
        <v>5371</v>
      </c>
      <c r="E2904" s="667">
        <v>5</v>
      </c>
      <c r="F2904" s="667">
        <v>5</v>
      </c>
      <c r="G2904" s="668">
        <v>2</v>
      </c>
      <c r="H2904" s="668">
        <v>2</v>
      </c>
      <c r="I2904" s="652">
        <f t="shared" si="267"/>
        <v>7</v>
      </c>
      <c r="J2904" s="652">
        <f t="shared" si="267"/>
        <v>7</v>
      </c>
    </row>
    <row r="2905" spans="2:10">
      <c r="B2905" s="634" t="s">
        <v>207</v>
      </c>
      <c r="C2905" s="634"/>
      <c r="E2905" s="1215">
        <v>4050</v>
      </c>
      <c r="F2905" s="1215">
        <v>4050</v>
      </c>
      <c r="G2905" s="1215">
        <v>1630</v>
      </c>
      <c r="H2905" s="1215">
        <v>1630</v>
      </c>
      <c r="I2905" s="1215">
        <f t="shared" ref="I2905:I2907" si="268">SUM(E2905+G2905)</f>
        <v>5680</v>
      </c>
      <c r="J2905" s="1215">
        <f>SUM(F2905+H2905)</f>
        <v>5680</v>
      </c>
    </row>
    <row r="2906" spans="2:10" ht="17.25" customHeight="1">
      <c r="B2906" s="634" t="s">
        <v>208</v>
      </c>
      <c r="C2906" s="634"/>
      <c r="E2906" s="1215">
        <v>17084</v>
      </c>
      <c r="F2906" s="1215">
        <v>17084</v>
      </c>
      <c r="G2906" s="1215">
        <v>5397</v>
      </c>
      <c r="H2906" s="1215">
        <v>5397</v>
      </c>
      <c r="I2906" s="1215">
        <f t="shared" si="268"/>
        <v>22481</v>
      </c>
      <c r="J2906" s="1215">
        <f>SUM(F2906+H2906)</f>
        <v>22481</v>
      </c>
    </row>
    <row r="2907" spans="2:10" ht="28.5" customHeight="1">
      <c r="B2907" s="634" t="s">
        <v>209</v>
      </c>
      <c r="C2907" s="634"/>
      <c r="E2907" s="1212">
        <f>SUM(E2908:E2971)</f>
        <v>47880</v>
      </c>
      <c r="F2907" s="1212">
        <f>SUM(F2908:F2971)</f>
        <v>47880</v>
      </c>
      <c r="G2907" s="1212">
        <f>SUM(G2908:G2971)</f>
        <v>17174</v>
      </c>
      <c r="H2907" s="1212">
        <f>SUM(H2908:H2971)</f>
        <v>17176</v>
      </c>
      <c r="I2907" s="1212">
        <f t="shared" si="268"/>
        <v>65054</v>
      </c>
      <c r="J2907" s="1212">
        <f>SUM(F2907+H2907)</f>
        <v>65056</v>
      </c>
    </row>
    <row r="2908" spans="2:10" ht="25.5">
      <c r="C2908" s="637" t="s">
        <v>5144</v>
      </c>
      <c r="D2908" s="638" t="s">
        <v>5145</v>
      </c>
      <c r="E2908" s="288">
        <v>8007</v>
      </c>
      <c r="F2908" s="288">
        <v>8007</v>
      </c>
      <c r="G2908" s="289">
        <v>2687</v>
      </c>
      <c r="H2908" s="289">
        <v>2687</v>
      </c>
      <c r="I2908" s="657">
        <f t="shared" ref="I2908:J2939" si="269">E2908+G2908</f>
        <v>10694</v>
      </c>
      <c r="J2908" s="657">
        <f t="shared" si="269"/>
        <v>10694</v>
      </c>
    </row>
    <row r="2909" spans="2:10" ht="38.25">
      <c r="C2909" s="637" t="s">
        <v>4498</v>
      </c>
      <c r="D2909" s="638" t="s">
        <v>4499</v>
      </c>
      <c r="E2909" s="288">
        <v>8506</v>
      </c>
      <c r="F2909" s="288">
        <v>8506</v>
      </c>
      <c r="G2909" s="289">
        <v>2982</v>
      </c>
      <c r="H2909" s="289">
        <v>2982</v>
      </c>
      <c r="I2909" s="652">
        <f t="shared" si="269"/>
        <v>11488</v>
      </c>
      <c r="J2909" s="652">
        <f t="shared" si="269"/>
        <v>11488</v>
      </c>
    </row>
    <row r="2910" spans="2:10">
      <c r="C2910" s="637" t="s">
        <v>5372</v>
      </c>
      <c r="D2910" s="638" t="s">
        <v>5373</v>
      </c>
      <c r="E2910" s="288"/>
      <c r="F2910" s="288"/>
      <c r="G2910" s="289"/>
      <c r="H2910" s="289"/>
      <c r="I2910" s="652">
        <f t="shared" si="269"/>
        <v>0</v>
      </c>
      <c r="J2910" s="652">
        <f t="shared" si="269"/>
        <v>0</v>
      </c>
    </row>
    <row r="2911" spans="2:10" ht="63">
      <c r="C2911" s="637" t="s">
        <v>5374</v>
      </c>
      <c r="D2911" s="670" t="s">
        <v>5375</v>
      </c>
      <c r="E2911" s="288"/>
      <c r="F2911" s="288"/>
      <c r="G2911" s="289"/>
      <c r="H2911" s="289"/>
      <c r="I2911" s="652">
        <f t="shared" si="269"/>
        <v>0</v>
      </c>
      <c r="J2911" s="652">
        <f t="shared" si="269"/>
        <v>0</v>
      </c>
    </row>
    <row r="2912" spans="2:10">
      <c r="C2912" s="637" t="s">
        <v>5376</v>
      </c>
      <c r="D2912" s="638" t="s">
        <v>5377</v>
      </c>
      <c r="E2912" s="288">
        <v>396</v>
      </c>
      <c r="F2912" s="288">
        <v>396</v>
      </c>
      <c r="G2912" s="289">
        <v>20</v>
      </c>
      <c r="H2912" s="289">
        <v>20</v>
      </c>
      <c r="I2912" s="652">
        <f t="shared" si="269"/>
        <v>416</v>
      </c>
      <c r="J2912" s="652">
        <f t="shared" si="269"/>
        <v>416</v>
      </c>
    </row>
    <row r="2913" spans="3:10" ht="38.25">
      <c r="C2913" s="637" t="s">
        <v>5378</v>
      </c>
      <c r="D2913" s="638" t="s">
        <v>5379</v>
      </c>
      <c r="E2913" s="288">
        <v>32</v>
      </c>
      <c r="F2913" s="288">
        <v>32</v>
      </c>
      <c r="G2913" s="289">
        <v>1</v>
      </c>
      <c r="H2913" s="289">
        <v>1</v>
      </c>
      <c r="I2913" s="652">
        <f t="shared" si="269"/>
        <v>33</v>
      </c>
      <c r="J2913" s="652">
        <f t="shared" si="269"/>
        <v>33</v>
      </c>
    </row>
    <row r="2914" spans="3:10" ht="38.25">
      <c r="C2914" s="637" t="s">
        <v>5380</v>
      </c>
      <c r="D2914" s="638" t="s">
        <v>5381</v>
      </c>
      <c r="E2914" s="288">
        <v>246</v>
      </c>
      <c r="F2914" s="288">
        <v>246</v>
      </c>
      <c r="G2914" s="289">
        <v>157</v>
      </c>
      <c r="H2914" s="289">
        <v>157</v>
      </c>
      <c r="I2914" s="652">
        <f t="shared" si="269"/>
        <v>403</v>
      </c>
      <c r="J2914" s="652">
        <f t="shared" si="269"/>
        <v>403</v>
      </c>
    </row>
    <row r="2915" spans="3:10" ht="38.25">
      <c r="C2915" s="637" t="s">
        <v>5382</v>
      </c>
      <c r="D2915" s="638" t="s">
        <v>5383</v>
      </c>
      <c r="E2915" s="288">
        <v>1269</v>
      </c>
      <c r="F2915" s="288">
        <v>1269</v>
      </c>
      <c r="G2915" s="289">
        <v>263</v>
      </c>
      <c r="H2915" s="289">
        <v>263</v>
      </c>
      <c r="I2915" s="652">
        <f t="shared" si="269"/>
        <v>1532</v>
      </c>
      <c r="J2915" s="652">
        <f t="shared" si="269"/>
        <v>1532</v>
      </c>
    </row>
    <row r="2916" spans="3:10">
      <c r="C2916" s="637" t="s">
        <v>5384</v>
      </c>
      <c r="D2916" s="638" t="s">
        <v>5385</v>
      </c>
      <c r="E2916" s="288">
        <v>791</v>
      </c>
      <c r="F2916" s="288">
        <v>791</v>
      </c>
      <c r="G2916" s="289">
        <v>66</v>
      </c>
      <c r="H2916" s="289">
        <v>66</v>
      </c>
      <c r="I2916" s="652">
        <f t="shared" si="269"/>
        <v>857</v>
      </c>
      <c r="J2916" s="652">
        <f t="shared" si="269"/>
        <v>857</v>
      </c>
    </row>
    <row r="2917" spans="3:10" ht="38.25">
      <c r="C2917" s="637" t="s">
        <v>5386</v>
      </c>
      <c r="D2917" s="638" t="s">
        <v>5387</v>
      </c>
      <c r="E2917" s="288">
        <v>8</v>
      </c>
      <c r="F2917" s="288">
        <v>8</v>
      </c>
      <c r="G2917" s="289">
        <v>1</v>
      </c>
      <c r="H2917" s="289">
        <v>1</v>
      </c>
      <c r="I2917" s="652">
        <f t="shared" si="269"/>
        <v>9</v>
      </c>
      <c r="J2917" s="652">
        <f t="shared" si="269"/>
        <v>9</v>
      </c>
    </row>
    <row r="2918" spans="3:10" ht="38.25">
      <c r="C2918" s="637" t="s">
        <v>5388</v>
      </c>
      <c r="D2918" s="638" t="s">
        <v>5389</v>
      </c>
      <c r="E2918" s="288">
        <v>260</v>
      </c>
      <c r="F2918" s="288">
        <v>260</v>
      </c>
      <c r="G2918" s="289">
        <v>347</v>
      </c>
      <c r="H2918" s="289">
        <v>347</v>
      </c>
      <c r="I2918" s="652">
        <f t="shared" si="269"/>
        <v>607</v>
      </c>
      <c r="J2918" s="652">
        <f t="shared" si="269"/>
        <v>607</v>
      </c>
    </row>
    <row r="2919" spans="3:10" ht="25.5">
      <c r="C2919" s="637" t="s">
        <v>5390</v>
      </c>
      <c r="D2919" s="638" t="s">
        <v>5391</v>
      </c>
      <c r="E2919" s="288">
        <v>2</v>
      </c>
      <c r="F2919" s="288">
        <v>2</v>
      </c>
      <c r="G2919" s="289">
        <v>1</v>
      </c>
      <c r="H2919" s="289">
        <v>1</v>
      </c>
      <c r="I2919" s="652">
        <f t="shared" si="269"/>
        <v>3</v>
      </c>
      <c r="J2919" s="652">
        <f t="shared" si="269"/>
        <v>3</v>
      </c>
    </row>
    <row r="2920" spans="3:10" ht="38.25">
      <c r="C2920" s="637" t="s">
        <v>5392</v>
      </c>
      <c r="D2920" s="638" t="s">
        <v>5393</v>
      </c>
      <c r="E2920" s="288">
        <v>213</v>
      </c>
      <c r="F2920" s="288">
        <v>213</v>
      </c>
      <c r="G2920" s="289">
        <v>147</v>
      </c>
      <c r="H2920" s="289">
        <v>147</v>
      </c>
      <c r="I2920" s="652">
        <f t="shared" si="269"/>
        <v>360</v>
      </c>
      <c r="J2920" s="652">
        <f t="shared" si="269"/>
        <v>360</v>
      </c>
    </row>
    <row r="2921" spans="3:10">
      <c r="C2921" s="637" t="s">
        <v>5394</v>
      </c>
      <c r="D2921" s="638" t="s">
        <v>5395</v>
      </c>
      <c r="E2921" s="288"/>
      <c r="F2921" s="288"/>
      <c r="G2921" s="289">
        <v>1</v>
      </c>
      <c r="H2921" s="289">
        <v>1</v>
      </c>
      <c r="I2921" s="652">
        <f t="shared" si="269"/>
        <v>1</v>
      </c>
      <c r="J2921" s="652">
        <f t="shared" si="269"/>
        <v>1</v>
      </c>
    </row>
    <row r="2922" spans="3:10" ht="25.5">
      <c r="C2922" s="637" t="s">
        <v>5396</v>
      </c>
      <c r="D2922" s="638" t="s">
        <v>5397</v>
      </c>
      <c r="E2922" s="288">
        <v>67</v>
      </c>
      <c r="F2922" s="288">
        <v>67</v>
      </c>
      <c r="G2922" s="289">
        <v>24</v>
      </c>
      <c r="H2922" s="289">
        <v>24</v>
      </c>
      <c r="I2922" s="652">
        <f t="shared" si="269"/>
        <v>91</v>
      </c>
      <c r="J2922" s="652">
        <f t="shared" si="269"/>
        <v>91</v>
      </c>
    </row>
    <row r="2923" spans="3:10" ht="25.5">
      <c r="C2923" s="637" t="s">
        <v>5398</v>
      </c>
      <c r="D2923" s="638" t="s">
        <v>5399</v>
      </c>
      <c r="E2923" s="288">
        <v>66</v>
      </c>
      <c r="F2923" s="288">
        <v>66</v>
      </c>
      <c r="G2923" s="289">
        <v>7</v>
      </c>
      <c r="H2923" s="289">
        <v>7</v>
      </c>
      <c r="I2923" s="652">
        <f t="shared" si="269"/>
        <v>73</v>
      </c>
      <c r="J2923" s="652">
        <f t="shared" si="269"/>
        <v>73</v>
      </c>
    </row>
    <row r="2924" spans="3:10" ht="51">
      <c r="C2924" s="637" t="s">
        <v>5400</v>
      </c>
      <c r="D2924" s="638" t="s">
        <v>5401</v>
      </c>
      <c r="E2924" s="288">
        <v>467</v>
      </c>
      <c r="F2924" s="288">
        <v>467</v>
      </c>
      <c r="G2924" s="289">
        <v>118</v>
      </c>
      <c r="H2924" s="289">
        <v>118</v>
      </c>
      <c r="I2924" s="652">
        <f t="shared" si="269"/>
        <v>585</v>
      </c>
      <c r="J2924" s="652">
        <f t="shared" si="269"/>
        <v>585</v>
      </c>
    </row>
    <row r="2925" spans="3:10">
      <c r="C2925" s="637" t="s">
        <v>5402</v>
      </c>
      <c r="D2925" s="638" t="s">
        <v>5403</v>
      </c>
      <c r="E2925" s="288"/>
      <c r="F2925" s="288"/>
      <c r="G2925" s="289">
        <v>1</v>
      </c>
      <c r="H2925" s="289">
        <v>1</v>
      </c>
      <c r="I2925" s="652">
        <f t="shared" si="269"/>
        <v>1</v>
      </c>
      <c r="J2925" s="652">
        <f t="shared" si="269"/>
        <v>1</v>
      </c>
    </row>
    <row r="2926" spans="3:10" ht="25.5">
      <c r="C2926" s="637" t="s">
        <v>5404</v>
      </c>
      <c r="D2926" s="638" t="s">
        <v>5405</v>
      </c>
      <c r="E2926" s="288">
        <v>3562</v>
      </c>
      <c r="F2926" s="288">
        <v>3562</v>
      </c>
      <c r="G2926" s="289">
        <v>1159</v>
      </c>
      <c r="H2926" s="289">
        <v>1159</v>
      </c>
      <c r="I2926" s="652">
        <f t="shared" si="269"/>
        <v>4721</v>
      </c>
      <c r="J2926" s="652">
        <f t="shared" si="269"/>
        <v>4721</v>
      </c>
    </row>
    <row r="2927" spans="3:10" ht="25.5">
      <c r="C2927" s="637" t="s">
        <v>5406</v>
      </c>
      <c r="D2927" s="638" t="s">
        <v>5407</v>
      </c>
      <c r="E2927" s="288">
        <v>1</v>
      </c>
      <c r="F2927" s="288">
        <v>1</v>
      </c>
      <c r="G2927" s="289">
        <v>1</v>
      </c>
      <c r="H2927" s="289">
        <v>1</v>
      </c>
      <c r="I2927" s="652">
        <f t="shared" si="269"/>
        <v>2</v>
      </c>
      <c r="J2927" s="652">
        <f t="shared" si="269"/>
        <v>2</v>
      </c>
    </row>
    <row r="2928" spans="3:10" ht="25.5">
      <c r="C2928" s="637" t="s">
        <v>5408</v>
      </c>
      <c r="D2928" s="638" t="s">
        <v>5409</v>
      </c>
      <c r="E2928" s="288">
        <v>207</v>
      </c>
      <c r="F2928" s="288">
        <v>207</v>
      </c>
      <c r="G2928" s="289">
        <v>87</v>
      </c>
      <c r="H2928" s="289">
        <v>87</v>
      </c>
      <c r="I2928" s="652">
        <f t="shared" si="269"/>
        <v>294</v>
      </c>
      <c r="J2928" s="652">
        <f t="shared" si="269"/>
        <v>294</v>
      </c>
    </row>
    <row r="2929" spans="3:10" ht="38.25">
      <c r="C2929" s="637" t="s">
        <v>5410</v>
      </c>
      <c r="D2929" s="638" t="s">
        <v>5411</v>
      </c>
      <c r="E2929" s="288">
        <v>73</v>
      </c>
      <c r="F2929" s="288">
        <v>73</v>
      </c>
      <c r="G2929" s="289">
        <v>128</v>
      </c>
      <c r="H2929" s="289">
        <v>128</v>
      </c>
      <c r="I2929" s="652">
        <f t="shared" si="269"/>
        <v>201</v>
      </c>
      <c r="J2929" s="652">
        <f t="shared" si="269"/>
        <v>201</v>
      </c>
    </row>
    <row r="2930" spans="3:10">
      <c r="C2930" s="637" t="s">
        <v>5412</v>
      </c>
      <c r="D2930" s="638" t="s">
        <v>5413</v>
      </c>
      <c r="E2930" s="288">
        <v>2</v>
      </c>
      <c r="F2930" s="288">
        <v>2</v>
      </c>
      <c r="G2930" s="289">
        <v>159</v>
      </c>
      <c r="H2930" s="289">
        <v>159</v>
      </c>
      <c r="I2930" s="652">
        <f t="shared" si="269"/>
        <v>161</v>
      </c>
      <c r="J2930" s="652">
        <f t="shared" si="269"/>
        <v>161</v>
      </c>
    </row>
    <row r="2931" spans="3:10" ht="38.25">
      <c r="C2931" s="637" t="s">
        <v>5414</v>
      </c>
      <c r="D2931" s="638" t="s">
        <v>5415</v>
      </c>
      <c r="E2931" s="288">
        <v>150</v>
      </c>
      <c r="F2931" s="288">
        <v>150</v>
      </c>
      <c r="G2931" s="289">
        <v>142</v>
      </c>
      <c r="H2931" s="289">
        <v>142</v>
      </c>
      <c r="I2931" s="652">
        <f t="shared" si="269"/>
        <v>292</v>
      </c>
      <c r="J2931" s="652">
        <f t="shared" si="269"/>
        <v>292</v>
      </c>
    </row>
    <row r="2932" spans="3:10" ht="38.25">
      <c r="C2932" s="637" t="s">
        <v>5416</v>
      </c>
      <c r="D2932" s="638" t="s">
        <v>5417</v>
      </c>
      <c r="E2932" s="288">
        <v>1392</v>
      </c>
      <c r="F2932" s="288">
        <v>1392</v>
      </c>
      <c r="G2932" s="289">
        <v>579</v>
      </c>
      <c r="H2932" s="289">
        <v>579</v>
      </c>
      <c r="I2932" s="652">
        <f t="shared" si="269"/>
        <v>1971</v>
      </c>
      <c r="J2932" s="652">
        <f t="shared" si="269"/>
        <v>1971</v>
      </c>
    </row>
    <row r="2933" spans="3:10" ht="15.75">
      <c r="C2933" s="637" t="s">
        <v>5418</v>
      </c>
      <c r="D2933" s="670" t="s">
        <v>5419</v>
      </c>
      <c r="E2933" s="288">
        <v>791</v>
      </c>
      <c r="F2933" s="288">
        <v>791</v>
      </c>
      <c r="G2933" s="289">
        <v>87</v>
      </c>
      <c r="H2933" s="289">
        <v>87</v>
      </c>
      <c r="I2933" s="652">
        <f t="shared" si="269"/>
        <v>878</v>
      </c>
      <c r="J2933" s="652">
        <f t="shared" si="269"/>
        <v>878</v>
      </c>
    </row>
    <row r="2934" spans="3:10" ht="25.5">
      <c r="C2934" s="637" t="s">
        <v>5420</v>
      </c>
      <c r="D2934" s="638" t="s">
        <v>5421</v>
      </c>
      <c r="E2934" s="288">
        <v>2536</v>
      </c>
      <c r="F2934" s="288">
        <v>2536</v>
      </c>
      <c r="G2934" s="289">
        <v>990</v>
      </c>
      <c r="H2934" s="289">
        <v>990</v>
      </c>
      <c r="I2934" s="652">
        <f t="shared" si="269"/>
        <v>3526</v>
      </c>
      <c r="J2934" s="652">
        <f t="shared" si="269"/>
        <v>3526</v>
      </c>
    </row>
    <row r="2935" spans="3:10" ht="25.5">
      <c r="C2935" s="637" t="s">
        <v>5422</v>
      </c>
      <c r="D2935" s="638" t="s">
        <v>5423</v>
      </c>
      <c r="E2935" s="288"/>
      <c r="F2935" s="288"/>
      <c r="G2935" s="289">
        <v>1</v>
      </c>
      <c r="H2935" s="289">
        <v>1</v>
      </c>
      <c r="I2935" s="652">
        <f t="shared" si="269"/>
        <v>1</v>
      </c>
      <c r="J2935" s="652">
        <f t="shared" si="269"/>
        <v>1</v>
      </c>
    </row>
    <row r="2936" spans="3:10" ht="25.5">
      <c r="C2936" s="637" t="s">
        <v>5424</v>
      </c>
      <c r="D2936" s="638" t="s">
        <v>5425</v>
      </c>
      <c r="E2936" s="288"/>
      <c r="F2936" s="288"/>
      <c r="G2936" s="289"/>
      <c r="H2936" s="289"/>
      <c r="I2936" s="652">
        <f t="shared" si="269"/>
        <v>0</v>
      </c>
      <c r="J2936" s="652">
        <f t="shared" si="269"/>
        <v>0</v>
      </c>
    </row>
    <row r="2937" spans="3:10" ht="38.25">
      <c r="C2937" s="637" t="s">
        <v>5426</v>
      </c>
      <c r="D2937" s="638" t="s">
        <v>5427</v>
      </c>
      <c r="E2937" s="288"/>
      <c r="F2937" s="288"/>
      <c r="G2937" s="289">
        <v>1</v>
      </c>
      <c r="H2937" s="289">
        <v>1</v>
      </c>
      <c r="I2937" s="652">
        <f t="shared" si="269"/>
        <v>1</v>
      </c>
      <c r="J2937" s="652">
        <f t="shared" si="269"/>
        <v>1</v>
      </c>
    </row>
    <row r="2938" spans="3:10">
      <c r="C2938" s="637" t="s">
        <v>2641</v>
      </c>
      <c r="D2938" s="638" t="s">
        <v>2642</v>
      </c>
      <c r="E2938" s="288">
        <v>2372</v>
      </c>
      <c r="F2938" s="288">
        <v>2372</v>
      </c>
      <c r="G2938" s="289">
        <v>733</v>
      </c>
      <c r="H2938" s="289">
        <v>733</v>
      </c>
      <c r="I2938" s="652">
        <f t="shared" si="269"/>
        <v>3105</v>
      </c>
      <c r="J2938" s="652">
        <f t="shared" si="269"/>
        <v>3105</v>
      </c>
    </row>
    <row r="2939" spans="3:10" ht="25.5">
      <c r="C2939" s="637" t="s">
        <v>2026</v>
      </c>
      <c r="D2939" s="638" t="s">
        <v>2027</v>
      </c>
      <c r="E2939" s="288">
        <v>8349</v>
      </c>
      <c r="F2939" s="288">
        <v>8349</v>
      </c>
      <c r="G2939" s="289">
        <v>2689</v>
      </c>
      <c r="H2939" s="289">
        <v>2689</v>
      </c>
      <c r="I2939" s="652">
        <f t="shared" si="269"/>
        <v>11038</v>
      </c>
      <c r="J2939" s="652">
        <f t="shared" si="269"/>
        <v>11038</v>
      </c>
    </row>
    <row r="2940" spans="3:10">
      <c r="C2940" s="637" t="s">
        <v>5428</v>
      </c>
      <c r="D2940" s="638" t="s">
        <v>5429</v>
      </c>
      <c r="E2940" s="288">
        <v>458</v>
      </c>
      <c r="F2940" s="288">
        <v>458</v>
      </c>
      <c r="G2940" s="289">
        <v>73</v>
      </c>
      <c r="H2940" s="289">
        <v>73</v>
      </c>
      <c r="I2940" s="652">
        <f t="shared" ref="I2940:J2966" si="270">E2940+G2940</f>
        <v>531</v>
      </c>
      <c r="J2940" s="652">
        <f t="shared" si="270"/>
        <v>531</v>
      </c>
    </row>
    <row r="2941" spans="3:10" ht="25.5">
      <c r="C2941" s="637" t="s">
        <v>5430</v>
      </c>
      <c r="D2941" s="638" t="s">
        <v>5431</v>
      </c>
      <c r="E2941" s="288">
        <v>5</v>
      </c>
      <c r="F2941" s="288">
        <v>5</v>
      </c>
      <c r="G2941" s="289">
        <v>1</v>
      </c>
      <c r="H2941" s="289">
        <v>1</v>
      </c>
      <c r="I2941" s="652">
        <f t="shared" si="270"/>
        <v>6</v>
      </c>
      <c r="J2941" s="652">
        <f t="shared" si="270"/>
        <v>6</v>
      </c>
    </row>
    <row r="2942" spans="3:10" ht="25.5">
      <c r="C2942" s="637" t="s">
        <v>5432</v>
      </c>
      <c r="D2942" s="638" t="s">
        <v>5433</v>
      </c>
      <c r="E2942" s="288"/>
      <c r="F2942" s="288"/>
      <c r="G2942" s="289"/>
      <c r="H2942" s="289"/>
      <c r="I2942" s="652">
        <f t="shared" si="270"/>
        <v>0</v>
      </c>
      <c r="J2942" s="652">
        <f t="shared" si="270"/>
        <v>0</v>
      </c>
    </row>
    <row r="2943" spans="3:10" ht="25.5">
      <c r="C2943" s="637" t="s">
        <v>5434</v>
      </c>
      <c r="D2943" s="638" t="s">
        <v>5435</v>
      </c>
      <c r="E2943" s="288">
        <v>36</v>
      </c>
      <c r="F2943" s="288">
        <v>36</v>
      </c>
      <c r="G2943" s="289">
        <v>5</v>
      </c>
      <c r="H2943" s="289">
        <v>5</v>
      </c>
      <c r="I2943" s="652">
        <f t="shared" si="270"/>
        <v>41</v>
      </c>
      <c r="J2943" s="652">
        <f t="shared" si="270"/>
        <v>41</v>
      </c>
    </row>
    <row r="2944" spans="3:10" ht="25.5">
      <c r="C2944" s="637" t="s">
        <v>5436</v>
      </c>
      <c r="D2944" s="638" t="s">
        <v>5437</v>
      </c>
      <c r="E2944" s="288">
        <v>451</v>
      </c>
      <c r="F2944" s="288">
        <v>451</v>
      </c>
      <c r="G2944" s="289">
        <v>75</v>
      </c>
      <c r="H2944" s="289">
        <v>75</v>
      </c>
      <c r="I2944" s="652">
        <f t="shared" si="270"/>
        <v>526</v>
      </c>
      <c r="J2944" s="652">
        <f t="shared" si="270"/>
        <v>526</v>
      </c>
    </row>
    <row r="2945" spans="3:10">
      <c r="C2945" s="637" t="s">
        <v>5438</v>
      </c>
      <c r="D2945" s="638" t="s">
        <v>5439</v>
      </c>
      <c r="E2945" s="288">
        <v>805</v>
      </c>
      <c r="F2945" s="288">
        <v>805</v>
      </c>
      <c r="G2945" s="289">
        <v>241</v>
      </c>
      <c r="H2945" s="289">
        <v>241</v>
      </c>
      <c r="I2945" s="652">
        <f t="shared" si="270"/>
        <v>1046</v>
      </c>
      <c r="J2945" s="652">
        <f t="shared" si="270"/>
        <v>1046</v>
      </c>
    </row>
    <row r="2946" spans="3:10" ht="25.5">
      <c r="C2946" s="637" t="s">
        <v>5440</v>
      </c>
      <c r="D2946" s="638" t="s">
        <v>5441</v>
      </c>
      <c r="E2946" s="288">
        <v>422</v>
      </c>
      <c r="F2946" s="288">
        <v>422</v>
      </c>
      <c r="G2946" s="289">
        <v>94</v>
      </c>
      <c r="H2946" s="289">
        <v>94</v>
      </c>
      <c r="I2946" s="652">
        <f t="shared" si="270"/>
        <v>516</v>
      </c>
      <c r="J2946" s="652">
        <f t="shared" si="270"/>
        <v>516</v>
      </c>
    </row>
    <row r="2947" spans="3:10" ht="25.5">
      <c r="C2947" s="637" t="s">
        <v>5442</v>
      </c>
      <c r="D2947" s="638" t="s">
        <v>5443</v>
      </c>
      <c r="E2947" s="288">
        <v>2681</v>
      </c>
      <c r="F2947" s="288">
        <v>2681</v>
      </c>
      <c r="G2947" s="289">
        <v>933</v>
      </c>
      <c r="H2947" s="289">
        <v>933</v>
      </c>
      <c r="I2947" s="652">
        <f t="shared" si="270"/>
        <v>3614</v>
      </c>
      <c r="J2947" s="652">
        <f t="shared" si="270"/>
        <v>3614</v>
      </c>
    </row>
    <row r="2948" spans="3:10" ht="15">
      <c r="C2948" s="671" t="s">
        <v>5444</v>
      </c>
      <c r="D2948" s="672" t="s">
        <v>5445</v>
      </c>
      <c r="E2948" s="673"/>
      <c r="F2948" s="673"/>
      <c r="G2948" s="673"/>
      <c r="H2948" s="673"/>
      <c r="I2948" s="652">
        <f t="shared" si="270"/>
        <v>0</v>
      </c>
      <c r="J2948" s="652">
        <f t="shared" si="270"/>
        <v>0</v>
      </c>
    </row>
    <row r="2949" spans="3:10" ht="15">
      <c r="C2949" s="671" t="s">
        <v>5446</v>
      </c>
      <c r="D2949" s="656" t="s">
        <v>5447</v>
      </c>
      <c r="E2949" s="673"/>
      <c r="F2949" s="673"/>
      <c r="G2949" s="673"/>
      <c r="H2949" s="673"/>
      <c r="I2949" s="652">
        <f t="shared" si="270"/>
        <v>0</v>
      </c>
      <c r="J2949" s="652">
        <f t="shared" si="270"/>
        <v>0</v>
      </c>
    </row>
    <row r="2950" spans="3:10" ht="15">
      <c r="C2950" s="671" t="s">
        <v>5448</v>
      </c>
      <c r="D2950" s="656" t="s">
        <v>5449</v>
      </c>
      <c r="E2950" s="673"/>
      <c r="F2950" s="673"/>
      <c r="G2950" s="673"/>
      <c r="H2950" s="673"/>
      <c r="I2950" s="652">
        <f t="shared" si="270"/>
        <v>0</v>
      </c>
      <c r="J2950" s="652">
        <f t="shared" si="270"/>
        <v>0</v>
      </c>
    </row>
    <row r="2951" spans="3:10" ht="15">
      <c r="C2951" s="671" t="s">
        <v>5450</v>
      </c>
      <c r="D2951" s="656" t="s">
        <v>5451</v>
      </c>
      <c r="E2951" s="673"/>
      <c r="F2951" s="673"/>
      <c r="G2951" s="673"/>
      <c r="H2951" s="673"/>
      <c r="I2951" s="652">
        <f t="shared" si="270"/>
        <v>0</v>
      </c>
      <c r="J2951" s="652">
        <f t="shared" si="270"/>
        <v>0</v>
      </c>
    </row>
    <row r="2952" spans="3:10" ht="15">
      <c r="C2952" s="671" t="s">
        <v>5452</v>
      </c>
      <c r="D2952" s="656" t="s">
        <v>5453</v>
      </c>
      <c r="E2952" s="673">
        <v>371</v>
      </c>
      <c r="F2952" s="673">
        <v>371</v>
      </c>
      <c r="G2952" s="673">
        <v>249</v>
      </c>
      <c r="H2952" s="673">
        <v>249</v>
      </c>
      <c r="I2952" s="652">
        <f t="shared" si="270"/>
        <v>620</v>
      </c>
      <c r="J2952" s="652">
        <f t="shared" si="270"/>
        <v>620</v>
      </c>
    </row>
    <row r="2953" spans="3:10" ht="15">
      <c r="C2953" s="671" t="s">
        <v>5454</v>
      </c>
      <c r="D2953" s="674" t="s">
        <v>5455</v>
      </c>
      <c r="E2953" s="673">
        <v>12</v>
      </c>
      <c r="F2953" s="673">
        <v>12</v>
      </c>
      <c r="G2953" s="673">
        <v>4</v>
      </c>
      <c r="H2953" s="673">
        <v>4</v>
      </c>
      <c r="I2953" s="652">
        <f t="shared" si="270"/>
        <v>16</v>
      </c>
      <c r="J2953" s="652">
        <f t="shared" si="270"/>
        <v>16</v>
      </c>
    </row>
    <row r="2954" spans="3:10" ht="15">
      <c r="C2954" s="671" t="s">
        <v>4041</v>
      </c>
      <c r="D2954" s="656" t="s">
        <v>5456</v>
      </c>
      <c r="E2954" s="673">
        <v>506</v>
      </c>
      <c r="F2954" s="673">
        <v>506</v>
      </c>
      <c r="G2954" s="608">
        <v>10</v>
      </c>
      <c r="H2954" s="608">
        <v>10</v>
      </c>
      <c r="I2954" s="652">
        <f t="shared" si="270"/>
        <v>516</v>
      </c>
      <c r="J2954" s="652">
        <f t="shared" si="270"/>
        <v>516</v>
      </c>
    </row>
    <row r="2955" spans="3:10" ht="30">
      <c r="C2955" s="671" t="s">
        <v>4526</v>
      </c>
      <c r="D2955" s="675" t="s">
        <v>4527</v>
      </c>
      <c r="E2955" s="673">
        <v>142</v>
      </c>
      <c r="F2955" s="673">
        <v>142</v>
      </c>
      <c r="G2955" s="608">
        <v>124</v>
      </c>
      <c r="H2955" s="608">
        <v>124</v>
      </c>
      <c r="I2955" s="652">
        <f t="shared" si="270"/>
        <v>266</v>
      </c>
      <c r="J2955" s="652">
        <f t="shared" si="270"/>
        <v>266</v>
      </c>
    </row>
    <row r="2956" spans="3:10" ht="30">
      <c r="C2956" s="671" t="s">
        <v>4528</v>
      </c>
      <c r="D2956" s="675" t="s">
        <v>4529</v>
      </c>
      <c r="E2956" s="673">
        <v>347</v>
      </c>
      <c r="F2956" s="673">
        <v>347</v>
      </c>
      <c r="G2956" s="608">
        <v>275</v>
      </c>
      <c r="H2956" s="608">
        <v>275</v>
      </c>
      <c r="I2956" s="652">
        <f t="shared" si="270"/>
        <v>622</v>
      </c>
      <c r="J2956" s="652">
        <f t="shared" si="270"/>
        <v>622</v>
      </c>
    </row>
    <row r="2957" spans="3:10" ht="30">
      <c r="C2957" s="671" t="s">
        <v>4532</v>
      </c>
      <c r="D2957" s="675" t="s">
        <v>4533</v>
      </c>
      <c r="E2957" s="673">
        <v>471</v>
      </c>
      <c r="F2957" s="673">
        <v>471</v>
      </c>
      <c r="G2957" s="608">
        <v>274</v>
      </c>
      <c r="H2957" s="608">
        <v>274</v>
      </c>
      <c r="I2957" s="652">
        <f t="shared" si="270"/>
        <v>745</v>
      </c>
      <c r="J2957" s="652">
        <f t="shared" si="270"/>
        <v>745</v>
      </c>
    </row>
    <row r="2958" spans="3:10" ht="30">
      <c r="C2958" s="671" t="s">
        <v>4534</v>
      </c>
      <c r="D2958" s="675" t="s">
        <v>4535</v>
      </c>
      <c r="E2958" s="608">
        <v>501</v>
      </c>
      <c r="F2958" s="608">
        <v>501</v>
      </c>
      <c r="G2958" s="608">
        <v>316</v>
      </c>
      <c r="H2958" s="608">
        <v>316</v>
      </c>
      <c r="I2958" s="652">
        <f t="shared" si="270"/>
        <v>817</v>
      </c>
      <c r="J2958" s="652">
        <f t="shared" si="270"/>
        <v>817</v>
      </c>
    </row>
    <row r="2959" spans="3:10" ht="15">
      <c r="C2959" s="655" t="s">
        <v>4538</v>
      </c>
      <c r="D2959" s="656" t="s">
        <v>4539</v>
      </c>
      <c r="E2959" s="608">
        <v>25</v>
      </c>
      <c r="F2959" s="608">
        <v>25</v>
      </c>
      <c r="G2959" s="608"/>
      <c r="H2959" s="608"/>
      <c r="I2959" s="652">
        <f t="shared" si="270"/>
        <v>25</v>
      </c>
      <c r="J2959" s="652">
        <f t="shared" si="270"/>
        <v>25</v>
      </c>
    </row>
    <row r="2960" spans="3:10" ht="51">
      <c r="C2960" s="676" t="s">
        <v>2242</v>
      </c>
      <c r="D2960" s="442" t="s">
        <v>5457</v>
      </c>
      <c r="E2960" s="608">
        <v>6</v>
      </c>
      <c r="F2960" s="608">
        <v>6</v>
      </c>
      <c r="G2960" s="608">
        <v>1</v>
      </c>
      <c r="H2960" s="608">
        <v>1</v>
      </c>
      <c r="I2960" s="652">
        <f t="shared" si="270"/>
        <v>7</v>
      </c>
      <c r="J2960" s="652">
        <f t="shared" si="270"/>
        <v>7</v>
      </c>
    </row>
    <row r="2961" spans="2:10">
      <c r="C2961" s="677" t="s">
        <v>5458</v>
      </c>
      <c r="D2961" s="678" t="s">
        <v>5459</v>
      </c>
      <c r="E2961" s="608">
        <v>61</v>
      </c>
      <c r="F2961" s="608">
        <v>61</v>
      </c>
      <c r="G2961" s="608">
        <v>2</v>
      </c>
      <c r="H2961" s="608">
        <v>2</v>
      </c>
      <c r="I2961" s="652">
        <f t="shared" si="270"/>
        <v>63</v>
      </c>
      <c r="J2961" s="652">
        <f t="shared" si="270"/>
        <v>63</v>
      </c>
    </row>
    <row r="2962" spans="2:10" ht="38.25">
      <c r="C2962" s="678" t="s">
        <v>5460</v>
      </c>
      <c r="D2962" s="679" t="s">
        <v>5461</v>
      </c>
      <c r="E2962" s="608">
        <v>69</v>
      </c>
      <c r="F2962" s="608">
        <v>69</v>
      </c>
      <c r="G2962" s="608">
        <v>1</v>
      </c>
      <c r="H2962" s="608">
        <v>1</v>
      </c>
      <c r="I2962" s="652">
        <f t="shared" si="270"/>
        <v>70</v>
      </c>
      <c r="J2962" s="652">
        <f t="shared" si="270"/>
        <v>70</v>
      </c>
    </row>
    <row r="2963" spans="2:10" ht="38.25">
      <c r="C2963" s="678" t="s">
        <v>5462</v>
      </c>
      <c r="D2963" s="679" t="s">
        <v>5463</v>
      </c>
      <c r="E2963" s="608">
        <v>53</v>
      </c>
      <c r="F2963" s="608">
        <v>53</v>
      </c>
      <c r="G2963" s="608">
        <v>10</v>
      </c>
      <c r="H2963" s="608">
        <v>10</v>
      </c>
      <c r="I2963" s="652">
        <f t="shared" si="270"/>
        <v>63</v>
      </c>
      <c r="J2963" s="652">
        <f t="shared" si="270"/>
        <v>63</v>
      </c>
    </row>
    <row r="2964" spans="2:10" ht="25.5">
      <c r="C2964" s="678" t="s">
        <v>2245</v>
      </c>
      <c r="D2964" s="679" t="s">
        <v>5464</v>
      </c>
      <c r="E2964" s="608">
        <v>344</v>
      </c>
      <c r="F2964" s="608">
        <v>344</v>
      </c>
      <c r="G2964" s="608">
        <v>424</v>
      </c>
      <c r="H2964" s="608">
        <v>424</v>
      </c>
      <c r="I2964" s="652">
        <f t="shared" si="270"/>
        <v>768</v>
      </c>
      <c r="J2964" s="652">
        <f t="shared" si="270"/>
        <v>768</v>
      </c>
    </row>
    <row r="2965" spans="2:10">
      <c r="C2965" s="678" t="s">
        <v>2247</v>
      </c>
      <c r="D2965" s="678" t="s">
        <v>5465</v>
      </c>
      <c r="E2965" s="608">
        <v>345</v>
      </c>
      <c r="F2965" s="608">
        <v>345</v>
      </c>
      <c r="G2965" s="608">
        <v>426</v>
      </c>
      <c r="H2965" s="608">
        <v>426</v>
      </c>
      <c r="I2965" s="652">
        <f t="shared" si="270"/>
        <v>771</v>
      </c>
      <c r="J2965" s="652">
        <f t="shared" si="270"/>
        <v>771</v>
      </c>
    </row>
    <row r="2966" spans="2:10">
      <c r="C2966" s="678" t="s">
        <v>5466</v>
      </c>
      <c r="D2966" s="680" t="s">
        <v>5467</v>
      </c>
      <c r="E2966" s="608">
        <v>3</v>
      </c>
      <c r="F2966" s="608">
        <v>3</v>
      </c>
      <c r="G2966" s="608">
        <v>56</v>
      </c>
      <c r="H2966" s="608">
        <v>56</v>
      </c>
      <c r="I2966" s="652">
        <f t="shared" si="270"/>
        <v>59</v>
      </c>
      <c r="J2966" s="652">
        <f t="shared" si="270"/>
        <v>59</v>
      </c>
    </row>
    <row r="2967" spans="2:10" ht="25.5">
      <c r="C2967" s="900" t="s">
        <v>1801</v>
      </c>
      <c r="D2967" s="86" t="s">
        <v>5468</v>
      </c>
      <c r="E2967" s="83">
        <v>1</v>
      </c>
      <c r="F2967" s="83">
        <v>1</v>
      </c>
      <c r="G2967" s="84">
        <v>1</v>
      </c>
      <c r="H2967" s="84">
        <v>1</v>
      </c>
      <c r="I2967" s="900">
        <f t="shared" ref="I2967:J3006" si="271">SUM(E2967+G2967)</f>
        <v>2</v>
      </c>
      <c r="J2967" s="900">
        <f t="shared" si="271"/>
        <v>2</v>
      </c>
    </row>
    <row r="2968" spans="2:10">
      <c r="C2968" s="900" t="s">
        <v>5609</v>
      </c>
      <c r="D2968" s="84" t="s">
        <v>5610</v>
      </c>
      <c r="E2968" s="83"/>
      <c r="F2968" s="83"/>
      <c r="G2968" s="84"/>
      <c r="H2968" s="84">
        <v>2</v>
      </c>
      <c r="I2968" s="900">
        <f t="shared" si="271"/>
        <v>0</v>
      </c>
      <c r="J2968" s="900">
        <f t="shared" si="271"/>
        <v>2</v>
      </c>
    </row>
    <row r="2969" spans="2:10">
      <c r="C2969" s="900"/>
      <c r="D2969" s="84"/>
      <c r="E2969" s="83"/>
      <c r="F2969" s="83"/>
      <c r="G2969" s="84"/>
      <c r="H2969" s="84"/>
      <c r="I2969" s="900">
        <f t="shared" si="271"/>
        <v>0</v>
      </c>
      <c r="J2969" s="900">
        <f t="shared" si="271"/>
        <v>0</v>
      </c>
    </row>
    <row r="2970" spans="2:10">
      <c r="C2970" s="900"/>
      <c r="D2970" s="84"/>
      <c r="E2970" s="83"/>
      <c r="F2970" s="83"/>
      <c r="G2970" s="84"/>
      <c r="H2970" s="84"/>
      <c r="I2970" s="900">
        <f t="shared" si="271"/>
        <v>0</v>
      </c>
      <c r="J2970" s="900">
        <f t="shared" si="271"/>
        <v>0</v>
      </c>
    </row>
    <row r="2971" spans="2:10">
      <c r="C2971" s="900"/>
      <c r="D2971" s="84"/>
      <c r="E2971" s="83"/>
      <c r="F2971" s="83"/>
      <c r="G2971" s="84"/>
      <c r="H2971" s="84"/>
      <c r="I2971" s="900">
        <f t="shared" si="271"/>
        <v>0</v>
      </c>
      <c r="J2971" s="900">
        <f t="shared" si="271"/>
        <v>0</v>
      </c>
    </row>
    <row r="2972" spans="2:10">
      <c r="B2972" s="634" t="s">
        <v>207</v>
      </c>
      <c r="D2972" s="634"/>
      <c r="E2972" s="681"/>
      <c r="F2972" s="681"/>
      <c r="G2972" s="634"/>
      <c r="H2972" s="634"/>
      <c r="I2972" s="669">
        <f t="shared" si="271"/>
        <v>0</v>
      </c>
      <c r="J2972" s="669">
        <f t="shared" si="271"/>
        <v>0</v>
      </c>
    </row>
    <row r="2973" spans="2:10">
      <c r="B2973" s="634" t="s">
        <v>208</v>
      </c>
      <c r="D2973" s="634"/>
      <c r="E2973" s="681"/>
      <c r="F2973" s="681"/>
      <c r="G2973" s="634"/>
      <c r="H2973" s="634"/>
      <c r="I2973" s="669">
        <f t="shared" si="271"/>
        <v>0</v>
      </c>
      <c r="J2973" s="669">
        <f t="shared" si="271"/>
        <v>0</v>
      </c>
    </row>
    <row r="2974" spans="2:10">
      <c r="B2974" s="634" t="s">
        <v>210</v>
      </c>
      <c r="D2974" s="634"/>
      <c r="E2974" s="669">
        <f>SUM(E2975:E2979)</f>
        <v>0</v>
      </c>
      <c r="F2974" s="669">
        <f>SUM(F2975:F2979)</f>
        <v>0</v>
      </c>
      <c r="G2974" s="669">
        <f>SUM(G2975:G2979)</f>
        <v>0</v>
      </c>
      <c r="H2974" s="669">
        <f>SUM(H2975:H2979)</f>
        <v>0</v>
      </c>
      <c r="I2974" s="669">
        <f t="shared" si="271"/>
        <v>0</v>
      </c>
      <c r="J2974" s="669">
        <f t="shared" si="271"/>
        <v>0</v>
      </c>
    </row>
    <row r="2975" spans="2:10">
      <c r="C2975" s="84"/>
      <c r="D2975" s="84"/>
      <c r="E2975" s="83"/>
      <c r="F2975" s="83"/>
      <c r="G2975" s="84"/>
      <c r="H2975" s="84"/>
      <c r="I2975" s="900">
        <f t="shared" si="271"/>
        <v>0</v>
      </c>
      <c r="J2975" s="900">
        <f t="shared" si="271"/>
        <v>0</v>
      </c>
    </row>
    <row r="2976" spans="2:10">
      <c r="C2976" s="84"/>
      <c r="D2976" s="84"/>
      <c r="E2976" s="83"/>
      <c r="F2976" s="83"/>
      <c r="G2976" s="84"/>
      <c r="H2976" s="84"/>
      <c r="I2976" s="900">
        <f t="shared" si="271"/>
        <v>0</v>
      </c>
      <c r="J2976" s="900">
        <f t="shared" si="271"/>
        <v>0</v>
      </c>
    </row>
    <row r="2977" spans="2:10">
      <c r="C2977" s="682"/>
      <c r="D2977" s="683"/>
      <c r="E2977" s="684"/>
      <c r="F2977" s="684"/>
      <c r="G2977" s="683"/>
      <c r="H2977" s="683"/>
      <c r="I2977" s="900">
        <f t="shared" si="271"/>
        <v>0</v>
      </c>
      <c r="J2977" s="900">
        <f t="shared" si="271"/>
        <v>0</v>
      </c>
    </row>
    <row r="2978" spans="2:10">
      <c r="C2978" s="682"/>
      <c r="D2978" s="683"/>
      <c r="E2978" s="684"/>
      <c r="F2978" s="684"/>
      <c r="G2978" s="683"/>
      <c r="H2978" s="683"/>
      <c r="I2978" s="900">
        <f t="shared" si="271"/>
        <v>0</v>
      </c>
      <c r="J2978" s="900">
        <f t="shared" si="271"/>
        <v>0</v>
      </c>
    </row>
    <row r="2979" spans="2:10">
      <c r="C2979" s="682"/>
      <c r="D2979" s="683"/>
      <c r="E2979" s="684"/>
      <c r="F2979" s="684"/>
      <c r="G2979" s="683"/>
      <c r="H2979" s="683"/>
      <c r="I2979" s="900">
        <f t="shared" si="271"/>
        <v>0</v>
      </c>
      <c r="J2979" s="900">
        <f t="shared" si="271"/>
        <v>0</v>
      </c>
    </row>
    <row r="2980" spans="2:10">
      <c r="B2980" s="685" t="s">
        <v>207</v>
      </c>
      <c r="D2980" s="686"/>
      <c r="E2980" s="687"/>
      <c r="F2980" s="687"/>
      <c r="G2980" s="686"/>
      <c r="H2980" s="686"/>
      <c r="I2980" s="688">
        <f t="shared" si="271"/>
        <v>0</v>
      </c>
      <c r="J2980" s="688">
        <f t="shared" si="271"/>
        <v>0</v>
      </c>
    </row>
    <row r="2981" spans="2:10">
      <c r="B2981" s="689" t="s">
        <v>208</v>
      </c>
      <c r="D2981" s="690"/>
      <c r="E2981" s="669"/>
      <c r="F2981" s="669"/>
      <c r="G2981" s="634"/>
      <c r="H2981" s="634"/>
      <c r="I2981" s="688">
        <f t="shared" si="271"/>
        <v>0</v>
      </c>
      <c r="J2981" s="688">
        <f t="shared" si="271"/>
        <v>0</v>
      </c>
    </row>
    <row r="2982" spans="2:10">
      <c r="B2982" s="691" t="s">
        <v>213</v>
      </c>
      <c r="D2982" s="692"/>
      <c r="E2982" s="681"/>
      <c r="F2982" s="681"/>
      <c r="G2982" s="634"/>
      <c r="H2982" s="634"/>
      <c r="I2982" s="688">
        <f t="shared" si="271"/>
        <v>0</v>
      </c>
      <c r="J2982" s="688">
        <f t="shared" si="271"/>
        <v>0</v>
      </c>
    </row>
    <row r="2983" spans="2:10">
      <c r="C2983" s="87" t="s">
        <v>214</v>
      </c>
      <c r="D2983" s="86" t="s">
        <v>5469</v>
      </c>
      <c r="E2983" s="83"/>
      <c r="F2983" s="83"/>
      <c r="G2983" s="84"/>
      <c r="H2983" s="84"/>
      <c r="I2983" s="693">
        <f t="shared" si="271"/>
        <v>0</v>
      </c>
      <c r="J2983" s="693">
        <f t="shared" si="271"/>
        <v>0</v>
      </c>
    </row>
    <row r="2984" spans="2:10">
      <c r="C2984" s="87" t="s">
        <v>215</v>
      </c>
      <c r="D2984" s="86" t="s">
        <v>5470</v>
      </c>
      <c r="E2984" s="684"/>
      <c r="F2984" s="684"/>
      <c r="G2984" s="683"/>
      <c r="H2984" s="683"/>
      <c r="I2984" s="693">
        <f t="shared" si="271"/>
        <v>0</v>
      </c>
      <c r="J2984" s="693">
        <f t="shared" si="271"/>
        <v>0</v>
      </c>
    </row>
    <row r="2985" spans="2:10" ht="25.5">
      <c r="C2985" s="87" t="s">
        <v>216</v>
      </c>
      <c r="D2985" s="86" t="s">
        <v>138</v>
      </c>
      <c r="E2985" s="684"/>
      <c r="F2985" s="684"/>
      <c r="G2985" s="683"/>
      <c r="H2985" s="683"/>
      <c r="I2985" s="693">
        <f t="shared" si="271"/>
        <v>0</v>
      </c>
      <c r="J2985" s="693">
        <f t="shared" si="271"/>
        <v>0</v>
      </c>
    </row>
    <row r="2986" spans="2:10" ht="76.5">
      <c r="C2986" s="87" t="s">
        <v>217</v>
      </c>
      <c r="D2986" s="86" t="s">
        <v>142</v>
      </c>
      <c r="E2986" s="684"/>
      <c r="F2986" s="684"/>
      <c r="G2986" s="683"/>
      <c r="H2986" s="683"/>
      <c r="I2986" s="693">
        <f t="shared" si="271"/>
        <v>0</v>
      </c>
      <c r="J2986" s="693">
        <f t="shared" si="271"/>
        <v>0</v>
      </c>
    </row>
    <row r="2987" spans="2:10" ht="65.25" customHeight="1">
      <c r="C2987" s="87" t="s">
        <v>218</v>
      </c>
      <c r="D2987" s="86" t="s">
        <v>5471</v>
      </c>
      <c r="E2987" s="684"/>
      <c r="F2987" s="684"/>
      <c r="G2987" s="683"/>
      <c r="H2987" s="683"/>
      <c r="I2987" s="693">
        <f t="shared" si="271"/>
        <v>0</v>
      </c>
      <c r="J2987" s="693">
        <f t="shared" si="271"/>
        <v>0</v>
      </c>
    </row>
    <row r="2988" spans="2:10">
      <c r="B2988" s="685" t="s">
        <v>207</v>
      </c>
      <c r="D2988" s="686"/>
      <c r="E2988" s="687"/>
      <c r="F2988" s="687"/>
      <c r="G2988" s="686"/>
      <c r="H2988" s="686"/>
      <c r="I2988" s="688">
        <f t="shared" si="271"/>
        <v>0</v>
      </c>
      <c r="J2988" s="688">
        <f t="shared" si="271"/>
        <v>0</v>
      </c>
    </row>
    <row r="2989" spans="2:10">
      <c r="B2989" s="689" t="s">
        <v>208</v>
      </c>
      <c r="D2989" s="634"/>
      <c r="E2989" s="669"/>
      <c r="F2989" s="669"/>
      <c r="G2989" s="634"/>
      <c r="H2989" s="634"/>
      <c r="I2989" s="688">
        <f t="shared" si="271"/>
        <v>0</v>
      </c>
      <c r="J2989" s="688">
        <f t="shared" si="271"/>
        <v>0</v>
      </c>
    </row>
    <row r="2990" spans="2:10">
      <c r="B2990" s="694" t="s">
        <v>212</v>
      </c>
      <c r="D2990" s="692"/>
      <c r="E2990" s="681"/>
      <c r="F2990" s="681"/>
      <c r="G2990" s="634"/>
      <c r="H2990" s="634"/>
      <c r="I2990" s="688">
        <f t="shared" si="271"/>
        <v>0</v>
      </c>
      <c r="J2990" s="688">
        <f t="shared" si="271"/>
        <v>0</v>
      </c>
    </row>
    <row r="2991" spans="2:10" ht="51">
      <c r="C2991" s="87" t="s">
        <v>219</v>
      </c>
      <c r="D2991" s="86" t="s">
        <v>139</v>
      </c>
      <c r="E2991" s="684"/>
      <c r="F2991" s="684"/>
      <c r="G2991" s="683"/>
      <c r="H2991" s="683"/>
      <c r="I2991" s="695">
        <f t="shared" si="271"/>
        <v>0</v>
      </c>
      <c r="J2991" s="695">
        <f t="shared" si="271"/>
        <v>0</v>
      </c>
    </row>
    <row r="2992" spans="2:10">
      <c r="C2992" s="87" t="s">
        <v>220</v>
      </c>
      <c r="D2992" s="84" t="s">
        <v>140</v>
      </c>
      <c r="E2992" s="684"/>
      <c r="F2992" s="684"/>
      <c r="G2992" s="683"/>
      <c r="H2992" s="683"/>
      <c r="I2992" s="695">
        <f t="shared" si="271"/>
        <v>0</v>
      </c>
      <c r="J2992" s="695">
        <f t="shared" si="271"/>
        <v>0</v>
      </c>
    </row>
    <row r="2993" spans="1:10">
      <c r="C2993" s="87" t="s">
        <v>221</v>
      </c>
      <c r="D2993" s="86" t="s">
        <v>141</v>
      </c>
      <c r="E2993" s="684"/>
      <c r="F2993" s="684"/>
      <c r="G2993" s="683"/>
      <c r="H2993" s="683"/>
      <c r="I2993" s="695">
        <f t="shared" si="271"/>
        <v>0</v>
      </c>
      <c r="J2993" s="695">
        <f t="shared" si="271"/>
        <v>0</v>
      </c>
    </row>
    <row r="2994" spans="1:10">
      <c r="B2994" s="685" t="s">
        <v>207</v>
      </c>
      <c r="D2994" s="634"/>
      <c r="E2994" s="687"/>
      <c r="F2994" s="687"/>
      <c r="G2994" s="686"/>
      <c r="H2994" s="686"/>
      <c r="I2994" s="688">
        <f t="shared" si="271"/>
        <v>0</v>
      </c>
      <c r="J2994" s="688">
        <f t="shared" si="271"/>
        <v>0</v>
      </c>
    </row>
    <row r="2995" spans="1:10">
      <c r="B2995" s="689" t="s">
        <v>208</v>
      </c>
      <c r="D2995" s="690"/>
      <c r="E2995" s="669"/>
      <c r="F2995" s="669"/>
      <c r="G2995" s="634"/>
      <c r="H2995" s="634"/>
      <c r="I2995" s="688">
        <f t="shared" si="271"/>
        <v>0</v>
      </c>
      <c r="J2995" s="688">
        <f t="shared" si="271"/>
        <v>0</v>
      </c>
    </row>
    <row r="2996" spans="1:10">
      <c r="B2996" s="689" t="s">
        <v>211</v>
      </c>
      <c r="D2996" s="690"/>
      <c r="E2996" s="681"/>
      <c r="F2996" s="681"/>
      <c r="G2996" s="634"/>
      <c r="H2996" s="634"/>
      <c r="I2996" s="688">
        <f t="shared" si="271"/>
        <v>0</v>
      </c>
      <c r="J2996" s="688">
        <f t="shared" si="271"/>
        <v>0</v>
      </c>
    </row>
    <row r="2997" spans="1:10">
      <c r="C2997" s="900"/>
      <c r="D2997" s="84"/>
      <c r="E2997" s="83"/>
      <c r="F2997" s="83"/>
      <c r="G2997" s="84"/>
      <c r="H2997" s="84"/>
      <c r="I2997" s="693">
        <f t="shared" si="271"/>
        <v>0</v>
      </c>
      <c r="J2997" s="693">
        <f t="shared" si="271"/>
        <v>0</v>
      </c>
    </row>
    <row r="2998" spans="1:10">
      <c r="C2998" s="900"/>
      <c r="D2998" s="84"/>
      <c r="E2998" s="83"/>
      <c r="F2998" s="83"/>
      <c r="G2998" s="84"/>
      <c r="H2998" s="84"/>
      <c r="I2998" s="693">
        <f t="shared" si="271"/>
        <v>0</v>
      </c>
      <c r="J2998" s="693">
        <f t="shared" si="271"/>
        <v>0</v>
      </c>
    </row>
    <row r="2999" spans="1:10">
      <c r="C2999" s="900"/>
      <c r="D2999" s="84"/>
      <c r="E2999" s="83"/>
      <c r="F2999" s="83"/>
      <c r="G2999" s="84"/>
      <c r="H2999" s="84"/>
      <c r="I2999" s="693">
        <f t="shared" si="271"/>
        <v>0</v>
      </c>
      <c r="J2999" s="693">
        <f t="shared" si="271"/>
        <v>0</v>
      </c>
    </row>
    <row r="3000" spans="1:10">
      <c r="C3000" s="900"/>
      <c r="D3000" s="84"/>
      <c r="E3000" s="83"/>
      <c r="F3000" s="83"/>
      <c r="G3000" s="84"/>
      <c r="H3000" s="84"/>
      <c r="I3000" s="693">
        <f t="shared" si="271"/>
        <v>0</v>
      </c>
      <c r="J3000" s="693">
        <f t="shared" si="271"/>
        <v>0</v>
      </c>
    </row>
    <row r="3001" spans="1:10">
      <c r="B3001" s="686" t="s">
        <v>7</v>
      </c>
      <c r="D3001" s="686"/>
      <c r="E3001" s="687"/>
      <c r="F3001" s="687"/>
      <c r="G3001" s="686"/>
      <c r="H3001" s="686"/>
      <c r="I3001" s="688">
        <f t="shared" si="271"/>
        <v>0</v>
      </c>
      <c r="J3001" s="688">
        <f t="shared" si="271"/>
        <v>0</v>
      </c>
    </row>
    <row r="3002" spans="1:10">
      <c r="B3002" s="634" t="s">
        <v>8</v>
      </c>
      <c r="D3002" s="634"/>
      <c r="E3002" s="669"/>
      <c r="F3002" s="669"/>
      <c r="G3002" s="634"/>
      <c r="H3002" s="634"/>
      <c r="I3002" s="688">
        <f t="shared" si="271"/>
        <v>0</v>
      </c>
      <c r="J3002" s="688">
        <f t="shared" si="271"/>
        <v>0</v>
      </c>
    </row>
    <row r="3003" spans="1:10" ht="13.5" thickBot="1">
      <c r="B3003" s="689" t="s">
        <v>289</v>
      </c>
      <c r="D3003" s="690"/>
      <c r="E3003" s="681"/>
      <c r="F3003" s="681"/>
      <c r="G3003" s="634"/>
      <c r="H3003" s="634"/>
      <c r="I3003" s="688">
        <f t="shared" si="271"/>
        <v>0</v>
      </c>
      <c r="J3003" s="688">
        <f t="shared" si="271"/>
        <v>0</v>
      </c>
    </row>
    <row r="3004" spans="1:10" ht="13.5" thickTop="1">
      <c r="B3004" s="1190" t="s">
        <v>95</v>
      </c>
      <c r="C3004" s="1191"/>
      <c r="D3004" s="1192"/>
      <c r="E3004" s="1209">
        <f>SUM(E2771+E2905)</f>
        <v>21080</v>
      </c>
      <c r="F3004" s="1209">
        <f t="shared" ref="F3004:J3004" si="272">SUM(F2771+F2905)</f>
        <v>21080</v>
      </c>
      <c r="G3004" s="1209">
        <f t="shared" si="272"/>
        <v>7865</v>
      </c>
      <c r="H3004" s="1209">
        <f t="shared" si="272"/>
        <v>7865</v>
      </c>
      <c r="I3004" s="1209">
        <f t="shared" si="272"/>
        <v>28945</v>
      </c>
      <c r="J3004" s="1209">
        <f t="shared" si="272"/>
        <v>28945</v>
      </c>
    </row>
    <row r="3005" spans="1:10">
      <c r="B3005" s="1193" t="s">
        <v>96</v>
      </c>
      <c r="C3005" s="1191"/>
      <c r="D3005" s="1194"/>
      <c r="E3005" s="1210">
        <f>SUM(E2772+E2906+E2973+E2981+E2989+E2995+E3002)</f>
        <v>87776</v>
      </c>
      <c r="F3005" s="1210">
        <f>SUM(F2772+F2906+F2973+F2981+F2989+F2995+F3002)</f>
        <v>87776</v>
      </c>
      <c r="G3005" s="1210">
        <f>SUM(G2772+G2906+G2973+G2981+G2989+G2995+G3002)</f>
        <v>48120</v>
      </c>
      <c r="H3005" s="1210">
        <f>SUM(H2772+H2906+H2973+H2981+H2989+H2995+H3002)</f>
        <v>48120</v>
      </c>
      <c r="I3005" s="1210">
        <f t="shared" si="271"/>
        <v>135896</v>
      </c>
      <c r="J3005" s="1210">
        <f t="shared" si="271"/>
        <v>135896</v>
      </c>
    </row>
    <row r="3006" spans="1:10" ht="13.5" thickBot="1">
      <c r="B3006" s="1195" t="s">
        <v>97</v>
      </c>
      <c r="C3006" s="1191"/>
      <c r="D3006" s="1196"/>
      <c r="E3006" s="1211">
        <f t="shared" ref="E3006" si="273">SUM(E2773+E2907+E2974+E2982+E2990+E2996+E3003)</f>
        <v>446332</v>
      </c>
      <c r="F3006" s="1211">
        <f>SUM(F2773+F2907+F2974+F2982+F2990+F2996+F3003)</f>
        <v>446527</v>
      </c>
      <c r="G3006" s="1211">
        <f>SUM(G2773+G2907+G2974+G2982+G2990+G2996+G3003)</f>
        <v>257184</v>
      </c>
      <c r="H3006" s="1211">
        <f>SUM(H2773+H2907+H2974+H2982+H2990+H2996+H3003)</f>
        <v>257771</v>
      </c>
      <c r="I3006" s="1211">
        <f t="shared" si="271"/>
        <v>703516</v>
      </c>
      <c r="J3006" s="1211">
        <f t="shared" si="271"/>
        <v>704298</v>
      </c>
    </row>
    <row r="3007" spans="1:10" ht="13.5" thickBot="1"/>
    <row r="3008" spans="1:10" ht="13.5" thickBot="1">
      <c r="A3008" s="897" t="s">
        <v>5598</v>
      </c>
    </row>
    <row r="3009" spans="2:10" ht="24" customHeight="1" thickBot="1"/>
    <row r="3010" spans="2:10" ht="13.5" thickTop="1">
      <c r="B3010" s="589" t="s">
        <v>4666</v>
      </c>
      <c r="D3010" s="590"/>
      <c r="E3010" s="591"/>
      <c r="F3010" s="591"/>
      <c r="G3010" s="591"/>
      <c r="H3010" s="591"/>
      <c r="I3010" s="592"/>
      <c r="J3010" s="593"/>
    </row>
    <row r="3011" spans="2:10">
      <c r="B3011" s="594" t="s">
        <v>202</v>
      </c>
      <c r="D3011" s="595"/>
      <c r="E3011" s="1202">
        <v>18475</v>
      </c>
      <c r="F3011" s="1202">
        <v>18475</v>
      </c>
      <c r="G3011" s="1202">
        <v>2126</v>
      </c>
      <c r="H3011" s="1202">
        <v>2126</v>
      </c>
      <c r="I3011" s="1203">
        <f t="shared" ref="I3011:J3042" si="274">E3011+G3011</f>
        <v>20601</v>
      </c>
      <c r="J3011" s="1203">
        <f t="shared" si="274"/>
        <v>20601</v>
      </c>
    </row>
    <row r="3012" spans="2:10">
      <c r="B3012" s="597" t="s">
        <v>203</v>
      </c>
      <c r="D3012" s="598"/>
      <c r="E3012" s="1204">
        <f>SUM(E3013:E3146)</f>
        <v>34151</v>
      </c>
      <c r="F3012" s="1204">
        <f>SUM(F3013:F3146)</f>
        <v>34151</v>
      </c>
      <c r="G3012" s="1204">
        <f>SUM(G3013:G3146)</f>
        <v>2935</v>
      </c>
      <c r="H3012" s="1204">
        <f>SUM(H3013:H3146)</f>
        <v>2935</v>
      </c>
      <c r="I3012" s="1203">
        <f t="shared" si="274"/>
        <v>37086</v>
      </c>
      <c r="J3012" s="1203">
        <f t="shared" si="274"/>
        <v>37086</v>
      </c>
    </row>
    <row r="3013" spans="2:10">
      <c r="C3013" s="233" t="s">
        <v>4667</v>
      </c>
      <c r="D3013" s="234" t="s">
        <v>4668</v>
      </c>
      <c r="E3013" s="242"/>
      <c r="F3013" s="242"/>
      <c r="G3013" s="278">
        <v>8</v>
      </c>
      <c r="H3013" s="278">
        <v>8</v>
      </c>
      <c r="I3013" s="260">
        <f t="shared" si="274"/>
        <v>8</v>
      </c>
      <c r="J3013" s="260">
        <f t="shared" si="274"/>
        <v>8</v>
      </c>
    </row>
    <row r="3014" spans="2:10">
      <c r="C3014" s="233" t="s">
        <v>4669</v>
      </c>
      <c r="D3014" s="234" t="s">
        <v>4670</v>
      </c>
      <c r="E3014" s="242"/>
      <c r="F3014" s="242"/>
      <c r="G3014" s="278">
        <v>3</v>
      </c>
      <c r="H3014" s="278">
        <v>3</v>
      </c>
      <c r="I3014" s="260">
        <f t="shared" si="274"/>
        <v>3</v>
      </c>
      <c r="J3014" s="260">
        <f t="shared" si="274"/>
        <v>3</v>
      </c>
    </row>
    <row r="3015" spans="2:10">
      <c r="C3015" s="233" t="s">
        <v>4671</v>
      </c>
      <c r="D3015" s="234" t="s">
        <v>4672</v>
      </c>
      <c r="E3015" s="242"/>
      <c r="F3015" s="242"/>
      <c r="G3015" s="278">
        <v>5</v>
      </c>
      <c r="H3015" s="278">
        <v>5</v>
      </c>
      <c r="I3015" s="260">
        <f t="shared" si="274"/>
        <v>5</v>
      </c>
      <c r="J3015" s="260">
        <f t="shared" si="274"/>
        <v>5</v>
      </c>
    </row>
    <row r="3016" spans="2:10">
      <c r="C3016" s="233" t="s">
        <v>4673</v>
      </c>
      <c r="D3016" s="234" t="s">
        <v>4674</v>
      </c>
      <c r="E3016" s="242"/>
      <c r="F3016" s="242"/>
      <c r="G3016" s="278">
        <v>19</v>
      </c>
      <c r="H3016" s="278">
        <v>19</v>
      </c>
      <c r="I3016" s="260">
        <f t="shared" si="274"/>
        <v>19</v>
      </c>
      <c r="J3016" s="260">
        <f t="shared" si="274"/>
        <v>19</v>
      </c>
    </row>
    <row r="3017" spans="2:10">
      <c r="C3017" s="233" t="s">
        <v>4675</v>
      </c>
      <c r="D3017" s="234" t="s">
        <v>4018</v>
      </c>
      <c r="E3017" s="242"/>
      <c r="F3017" s="242"/>
      <c r="G3017" s="278">
        <v>8</v>
      </c>
      <c r="H3017" s="278">
        <v>8</v>
      </c>
      <c r="I3017" s="260">
        <f t="shared" si="274"/>
        <v>8</v>
      </c>
      <c r="J3017" s="260">
        <f t="shared" si="274"/>
        <v>8</v>
      </c>
    </row>
    <row r="3018" spans="2:10">
      <c r="C3018" s="233" t="s">
        <v>4676</v>
      </c>
      <c r="D3018" s="234" t="s">
        <v>4677</v>
      </c>
      <c r="E3018" s="242"/>
      <c r="F3018" s="242"/>
      <c r="G3018" s="278">
        <v>9</v>
      </c>
      <c r="H3018" s="278">
        <v>9</v>
      </c>
      <c r="I3018" s="260">
        <f t="shared" si="274"/>
        <v>9</v>
      </c>
      <c r="J3018" s="260">
        <f t="shared" si="274"/>
        <v>9</v>
      </c>
    </row>
    <row r="3019" spans="2:10">
      <c r="C3019" s="233" t="s">
        <v>4678</v>
      </c>
      <c r="D3019" s="234" t="s">
        <v>4679</v>
      </c>
      <c r="E3019" s="242"/>
      <c r="F3019" s="242"/>
      <c r="G3019" s="278">
        <v>35</v>
      </c>
      <c r="H3019" s="278">
        <v>35</v>
      </c>
      <c r="I3019" s="260">
        <f t="shared" si="274"/>
        <v>35</v>
      </c>
      <c r="J3019" s="260">
        <f t="shared" si="274"/>
        <v>35</v>
      </c>
    </row>
    <row r="3020" spans="2:10">
      <c r="C3020" s="233" t="s">
        <v>4680</v>
      </c>
      <c r="D3020" s="234" t="s">
        <v>4681</v>
      </c>
      <c r="E3020" s="242">
        <v>1</v>
      </c>
      <c r="F3020" s="242">
        <v>1</v>
      </c>
      <c r="G3020" s="278">
        <v>82</v>
      </c>
      <c r="H3020" s="278">
        <v>82</v>
      </c>
      <c r="I3020" s="260">
        <f t="shared" si="274"/>
        <v>83</v>
      </c>
      <c r="J3020" s="260">
        <f t="shared" si="274"/>
        <v>83</v>
      </c>
    </row>
    <row r="3021" spans="2:10">
      <c r="C3021" s="233" t="s">
        <v>4682</v>
      </c>
      <c r="D3021" s="234" t="s">
        <v>4683</v>
      </c>
      <c r="E3021" s="242"/>
      <c r="F3021" s="242"/>
      <c r="G3021" s="278">
        <v>19</v>
      </c>
      <c r="H3021" s="278">
        <v>19</v>
      </c>
      <c r="I3021" s="260">
        <f t="shared" si="274"/>
        <v>19</v>
      </c>
      <c r="J3021" s="260">
        <f t="shared" si="274"/>
        <v>19</v>
      </c>
    </row>
    <row r="3022" spans="2:10">
      <c r="C3022" s="233" t="s">
        <v>4684</v>
      </c>
      <c r="D3022" s="234" t="s">
        <v>4685</v>
      </c>
      <c r="E3022" s="242"/>
      <c r="F3022" s="242"/>
      <c r="G3022" s="278">
        <v>17</v>
      </c>
      <c r="H3022" s="278">
        <v>17</v>
      </c>
      <c r="I3022" s="1171">
        <f t="shared" si="274"/>
        <v>17</v>
      </c>
      <c r="J3022" s="1171">
        <f t="shared" si="274"/>
        <v>17</v>
      </c>
    </row>
    <row r="3023" spans="2:10">
      <c r="C3023" s="233" t="s">
        <v>4686</v>
      </c>
      <c r="D3023" s="234" t="s">
        <v>4687</v>
      </c>
      <c r="E3023" s="308"/>
      <c r="F3023" s="308"/>
      <c r="G3023" s="633">
        <v>3</v>
      </c>
      <c r="H3023" s="633">
        <v>3</v>
      </c>
      <c r="I3023" s="1171">
        <f t="shared" si="274"/>
        <v>3</v>
      </c>
      <c r="J3023" s="1171">
        <f t="shared" si="274"/>
        <v>3</v>
      </c>
    </row>
    <row r="3024" spans="2:10" ht="25.5">
      <c r="C3024" s="233" t="s">
        <v>4688</v>
      </c>
      <c r="D3024" s="346" t="s">
        <v>4689</v>
      </c>
      <c r="E3024" s="308"/>
      <c r="F3024" s="308"/>
      <c r="G3024" s="633">
        <v>30</v>
      </c>
      <c r="H3024" s="633">
        <v>30</v>
      </c>
      <c r="I3024" s="1171">
        <f t="shared" si="274"/>
        <v>30</v>
      </c>
      <c r="J3024" s="1171">
        <f t="shared" si="274"/>
        <v>30</v>
      </c>
    </row>
    <row r="3025" spans="3:10">
      <c r="C3025" s="233" t="s">
        <v>4690</v>
      </c>
      <c r="D3025" s="234" t="s">
        <v>4691</v>
      </c>
      <c r="E3025" s="308"/>
      <c r="F3025" s="308"/>
      <c r="G3025" s="633">
        <v>128</v>
      </c>
      <c r="H3025" s="633">
        <v>128</v>
      </c>
      <c r="I3025" s="1171">
        <f t="shared" si="274"/>
        <v>128</v>
      </c>
      <c r="J3025" s="1171">
        <f t="shared" si="274"/>
        <v>128</v>
      </c>
    </row>
    <row r="3026" spans="3:10">
      <c r="C3026" s="233" t="s">
        <v>4692</v>
      </c>
      <c r="D3026" s="234" t="s">
        <v>4693</v>
      </c>
      <c r="E3026" s="308"/>
      <c r="F3026" s="308"/>
      <c r="G3026" s="633">
        <v>83</v>
      </c>
      <c r="H3026" s="633">
        <v>83</v>
      </c>
      <c r="I3026" s="1171">
        <f t="shared" si="274"/>
        <v>83</v>
      </c>
      <c r="J3026" s="1171">
        <f t="shared" si="274"/>
        <v>83</v>
      </c>
    </row>
    <row r="3027" spans="3:10">
      <c r="C3027" s="233" t="s">
        <v>4694</v>
      </c>
      <c r="D3027" s="234" t="s">
        <v>4695</v>
      </c>
      <c r="E3027" s="308"/>
      <c r="F3027" s="308"/>
      <c r="G3027" s="633">
        <v>2</v>
      </c>
      <c r="H3027" s="633">
        <v>2</v>
      </c>
      <c r="I3027" s="1171">
        <f t="shared" si="274"/>
        <v>2</v>
      </c>
      <c r="J3027" s="1171">
        <f t="shared" si="274"/>
        <v>2</v>
      </c>
    </row>
    <row r="3028" spans="3:10" ht="25.5">
      <c r="C3028" s="233" t="s">
        <v>4696</v>
      </c>
      <c r="D3028" s="234" t="s">
        <v>4697</v>
      </c>
      <c r="E3028" s="308"/>
      <c r="F3028" s="308"/>
      <c r="G3028" s="633">
        <v>22</v>
      </c>
      <c r="H3028" s="633">
        <v>22</v>
      </c>
      <c r="I3028" s="1171">
        <f t="shared" si="274"/>
        <v>22</v>
      </c>
      <c r="J3028" s="1171">
        <f t="shared" si="274"/>
        <v>22</v>
      </c>
    </row>
    <row r="3029" spans="3:10">
      <c r="C3029" s="233" t="s">
        <v>4698</v>
      </c>
      <c r="D3029" s="234" t="s">
        <v>4699</v>
      </c>
      <c r="E3029" s="308"/>
      <c r="F3029" s="308"/>
      <c r="G3029" s="633">
        <v>3</v>
      </c>
      <c r="H3029" s="633">
        <v>3</v>
      </c>
      <c r="I3029" s="1171">
        <f t="shared" si="274"/>
        <v>3</v>
      </c>
      <c r="J3029" s="1171">
        <f t="shared" si="274"/>
        <v>3</v>
      </c>
    </row>
    <row r="3030" spans="3:10">
      <c r="C3030" s="233" t="s">
        <v>4700</v>
      </c>
      <c r="D3030" s="234" t="s">
        <v>4701</v>
      </c>
      <c r="E3030" s="242"/>
      <c r="F3030" s="242"/>
      <c r="G3030" s="278">
        <v>4</v>
      </c>
      <c r="H3030" s="278">
        <v>4</v>
      </c>
      <c r="I3030" s="1171">
        <f t="shared" si="274"/>
        <v>4</v>
      </c>
      <c r="J3030" s="1171">
        <f t="shared" si="274"/>
        <v>4</v>
      </c>
    </row>
    <row r="3031" spans="3:10">
      <c r="C3031" s="233" t="s">
        <v>4702</v>
      </c>
      <c r="D3031" s="234" t="s">
        <v>4703</v>
      </c>
      <c r="E3031" s="242"/>
      <c r="F3031" s="242"/>
      <c r="G3031" s="278">
        <v>4</v>
      </c>
      <c r="H3031" s="278">
        <v>4</v>
      </c>
      <c r="I3031" s="1171">
        <f t="shared" si="274"/>
        <v>4</v>
      </c>
      <c r="J3031" s="1171">
        <f t="shared" si="274"/>
        <v>4</v>
      </c>
    </row>
    <row r="3032" spans="3:10" ht="25.5">
      <c r="C3032" s="233" t="s">
        <v>4704</v>
      </c>
      <c r="D3032" s="234" t="s">
        <v>4705</v>
      </c>
      <c r="E3032" s="242"/>
      <c r="F3032" s="242"/>
      <c r="G3032" s="278"/>
      <c r="H3032" s="278"/>
      <c r="I3032" s="1171">
        <f t="shared" si="274"/>
        <v>0</v>
      </c>
      <c r="J3032" s="1171">
        <f t="shared" si="274"/>
        <v>0</v>
      </c>
    </row>
    <row r="3033" spans="3:10" ht="25.5">
      <c r="C3033" s="233" t="s">
        <v>4706</v>
      </c>
      <c r="D3033" s="234" t="s">
        <v>4707</v>
      </c>
      <c r="E3033" s="242"/>
      <c r="F3033" s="242"/>
      <c r="G3033" s="278">
        <v>51</v>
      </c>
      <c r="H3033" s="278">
        <v>51</v>
      </c>
      <c r="I3033" s="1171">
        <f t="shared" si="274"/>
        <v>51</v>
      </c>
      <c r="J3033" s="1171">
        <f t="shared" si="274"/>
        <v>51</v>
      </c>
    </row>
    <row r="3034" spans="3:10" ht="25.5">
      <c r="C3034" s="233" t="s">
        <v>4708</v>
      </c>
      <c r="D3034" s="234" t="s">
        <v>4709</v>
      </c>
      <c r="E3034" s="242"/>
      <c r="F3034" s="242"/>
      <c r="G3034" s="278">
        <v>8</v>
      </c>
      <c r="H3034" s="278">
        <v>8</v>
      </c>
      <c r="I3034" s="1171">
        <f t="shared" si="274"/>
        <v>8</v>
      </c>
      <c r="J3034" s="1171">
        <f t="shared" si="274"/>
        <v>8</v>
      </c>
    </row>
    <row r="3035" spans="3:10" ht="25.5">
      <c r="C3035" s="233" t="s">
        <v>4710</v>
      </c>
      <c r="D3035" s="234" t="s">
        <v>4711</v>
      </c>
      <c r="E3035" s="242"/>
      <c r="F3035" s="242"/>
      <c r="G3035" s="278">
        <v>39</v>
      </c>
      <c r="H3035" s="278">
        <v>39</v>
      </c>
      <c r="I3035" s="1171">
        <f t="shared" si="274"/>
        <v>39</v>
      </c>
      <c r="J3035" s="1171">
        <f t="shared" si="274"/>
        <v>39</v>
      </c>
    </row>
    <row r="3036" spans="3:10">
      <c r="C3036" s="233" t="s">
        <v>3270</v>
      </c>
      <c r="D3036" s="234" t="s">
        <v>3271</v>
      </c>
      <c r="E3036" s="242"/>
      <c r="F3036" s="242"/>
      <c r="G3036" s="278">
        <v>2117</v>
      </c>
      <c r="H3036" s="278">
        <v>2117</v>
      </c>
      <c r="I3036" s="1171">
        <f t="shared" si="274"/>
        <v>2117</v>
      </c>
      <c r="J3036" s="1171">
        <f t="shared" si="274"/>
        <v>2117</v>
      </c>
    </row>
    <row r="3037" spans="3:10" ht="25.5">
      <c r="C3037" s="233" t="s">
        <v>4712</v>
      </c>
      <c r="D3037" s="234" t="s">
        <v>4713</v>
      </c>
      <c r="E3037" s="242"/>
      <c r="F3037" s="242"/>
      <c r="G3037" s="278"/>
      <c r="H3037" s="278"/>
      <c r="I3037" s="1171">
        <f t="shared" si="274"/>
        <v>0</v>
      </c>
      <c r="J3037" s="1171">
        <f t="shared" si="274"/>
        <v>0</v>
      </c>
    </row>
    <row r="3038" spans="3:10">
      <c r="C3038" s="233" t="s">
        <v>4714</v>
      </c>
      <c r="D3038" s="234" t="s">
        <v>4715</v>
      </c>
      <c r="E3038" s="242"/>
      <c r="F3038" s="242"/>
      <c r="G3038" s="278">
        <v>1</v>
      </c>
      <c r="H3038" s="278">
        <v>1</v>
      </c>
      <c r="I3038" s="1171">
        <f t="shared" si="274"/>
        <v>1</v>
      </c>
      <c r="J3038" s="1171">
        <f t="shared" si="274"/>
        <v>1</v>
      </c>
    </row>
    <row r="3039" spans="3:10" ht="25.5">
      <c r="C3039" s="233" t="s">
        <v>4716</v>
      </c>
      <c r="D3039" s="234" t="s">
        <v>4717</v>
      </c>
      <c r="E3039" s="242"/>
      <c r="F3039" s="242"/>
      <c r="G3039" s="278">
        <v>1</v>
      </c>
      <c r="H3039" s="278">
        <v>1</v>
      </c>
      <c r="I3039" s="1171">
        <f t="shared" si="274"/>
        <v>1</v>
      </c>
      <c r="J3039" s="1171">
        <f t="shared" si="274"/>
        <v>1</v>
      </c>
    </row>
    <row r="3040" spans="3:10" ht="25.5">
      <c r="C3040" s="233" t="s">
        <v>4718</v>
      </c>
      <c r="D3040" s="234" t="s">
        <v>4719</v>
      </c>
      <c r="E3040" s="242"/>
      <c r="F3040" s="242"/>
      <c r="G3040" s="278">
        <v>31</v>
      </c>
      <c r="H3040" s="278">
        <v>31</v>
      </c>
      <c r="I3040" s="1171">
        <f t="shared" si="274"/>
        <v>31</v>
      </c>
      <c r="J3040" s="1171">
        <f t="shared" si="274"/>
        <v>31</v>
      </c>
    </row>
    <row r="3041" spans="3:10" ht="25.5">
      <c r="C3041" s="233" t="s">
        <v>4720</v>
      </c>
      <c r="D3041" s="234" t="s">
        <v>4721</v>
      </c>
      <c r="E3041" s="242"/>
      <c r="F3041" s="242"/>
      <c r="G3041" s="278">
        <v>11</v>
      </c>
      <c r="H3041" s="278">
        <v>11</v>
      </c>
      <c r="I3041" s="1171">
        <f t="shared" si="274"/>
        <v>11</v>
      </c>
      <c r="J3041" s="1171">
        <f t="shared" si="274"/>
        <v>11</v>
      </c>
    </row>
    <row r="3042" spans="3:10">
      <c r="C3042" s="233" t="s">
        <v>4722</v>
      </c>
      <c r="D3042" s="234" t="s">
        <v>4723</v>
      </c>
      <c r="E3042" s="242"/>
      <c r="F3042" s="242"/>
      <c r="G3042" s="278"/>
      <c r="H3042" s="278"/>
      <c r="I3042" s="1171">
        <f t="shared" si="274"/>
        <v>0</v>
      </c>
      <c r="J3042" s="1171">
        <f t="shared" si="274"/>
        <v>0</v>
      </c>
    </row>
    <row r="3043" spans="3:10">
      <c r="C3043" s="233" t="s">
        <v>4344</v>
      </c>
      <c r="D3043" s="234" t="s">
        <v>4345</v>
      </c>
      <c r="E3043" s="242"/>
      <c r="F3043" s="242"/>
      <c r="G3043" s="278"/>
      <c r="H3043" s="278"/>
      <c r="I3043" s="1171">
        <f t="shared" ref="I3043:J3074" si="275">E3043+G3043</f>
        <v>0</v>
      </c>
      <c r="J3043" s="1171">
        <f t="shared" si="275"/>
        <v>0</v>
      </c>
    </row>
    <row r="3044" spans="3:10">
      <c r="C3044" s="233" t="s">
        <v>4409</v>
      </c>
      <c r="D3044" s="234" t="s">
        <v>4724</v>
      </c>
      <c r="E3044" s="242"/>
      <c r="F3044" s="242"/>
      <c r="G3044" s="278"/>
      <c r="H3044" s="278"/>
      <c r="I3044" s="1171">
        <f t="shared" si="275"/>
        <v>0</v>
      </c>
      <c r="J3044" s="1171">
        <f t="shared" si="275"/>
        <v>0</v>
      </c>
    </row>
    <row r="3045" spans="3:10" ht="25.5">
      <c r="C3045" s="233" t="s">
        <v>4725</v>
      </c>
      <c r="D3045" s="234" t="s">
        <v>4726</v>
      </c>
      <c r="E3045" s="242"/>
      <c r="F3045" s="242"/>
      <c r="G3045" s="278"/>
      <c r="H3045" s="278"/>
      <c r="I3045" s="1171">
        <f t="shared" si="275"/>
        <v>0</v>
      </c>
      <c r="J3045" s="1171">
        <f t="shared" si="275"/>
        <v>0</v>
      </c>
    </row>
    <row r="3046" spans="3:10">
      <c r="C3046" s="233" t="s">
        <v>3272</v>
      </c>
      <c r="D3046" s="234" t="s">
        <v>3273</v>
      </c>
      <c r="E3046" s="242"/>
      <c r="F3046" s="242"/>
      <c r="G3046" s="278">
        <v>173</v>
      </c>
      <c r="H3046" s="278">
        <v>173</v>
      </c>
      <c r="I3046" s="1171">
        <f t="shared" si="275"/>
        <v>173</v>
      </c>
      <c r="J3046" s="1171">
        <f t="shared" si="275"/>
        <v>173</v>
      </c>
    </row>
    <row r="3047" spans="3:10" ht="51">
      <c r="C3047" s="233" t="s">
        <v>4727</v>
      </c>
      <c r="D3047" s="234" t="s">
        <v>4728</v>
      </c>
      <c r="E3047" s="242"/>
      <c r="F3047" s="242"/>
      <c r="G3047" s="278"/>
      <c r="H3047" s="278"/>
      <c r="I3047" s="1171">
        <f t="shared" si="275"/>
        <v>0</v>
      </c>
      <c r="J3047" s="1171">
        <f t="shared" si="275"/>
        <v>0</v>
      </c>
    </row>
    <row r="3048" spans="3:10" ht="51">
      <c r="C3048" s="233" t="s">
        <v>4729</v>
      </c>
      <c r="D3048" s="234" t="s">
        <v>4730</v>
      </c>
      <c r="E3048" s="242"/>
      <c r="F3048" s="242"/>
      <c r="G3048" s="278"/>
      <c r="H3048" s="278"/>
      <c r="I3048" s="1171">
        <f t="shared" si="275"/>
        <v>0</v>
      </c>
      <c r="J3048" s="1171">
        <f t="shared" si="275"/>
        <v>0</v>
      </c>
    </row>
    <row r="3049" spans="3:10" ht="38.25">
      <c r="C3049" s="233" t="s">
        <v>4731</v>
      </c>
      <c r="D3049" s="234" t="s">
        <v>4732</v>
      </c>
      <c r="E3049" s="242"/>
      <c r="F3049" s="242"/>
      <c r="G3049" s="278"/>
      <c r="H3049" s="278"/>
      <c r="I3049" s="1171">
        <f t="shared" si="275"/>
        <v>0</v>
      </c>
      <c r="J3049" s="1171">
        <f t="shared" si="275"/>
        <v>0</v>
      </c>
    </row>
    <row r="3050" spans="3:10">
      <c r="C3050" s="233" t="s">
        <v>4733</v>
      </c>
      <c r="D3050" s="234" t="s">
        <v>4734</v>
      </c>
      <c r="E3050" s="242"/>
      <c r="F3050" s="242"/>
      <c r="G3050" s="278"/>
      <c r="H3050" s="278"/>
      <c r="I3050" s="1171">
        <f t="shared" si="275"/>
        <v>0</v>
      </c>
      <c r="J3050" s="1171">
        <f t="shared" si="275"/>
        <v>0</v>
      </c>
    </row>
    <row r="3051" spans="3:10">
      <c r="C3051" s="233" t="s">
        <v>4735</v>
      </c>
      <c r="D3051" s="234" t="s">
        <v>4736</v>
      </c>
      <c r="E3051" s="242"/>
      <c r="F3051" s="242"/>
      <c r="G3051" s="278"/>
      <c r="H3051" s="278"/>
      <c r="I3051" s="1171">
        <f t="shared" si="275"/>
        <v>0</v>
      </c>
      <c r="J3051" s="1171">
        <f t="shared" si="275"/>
        <v>0</v>
      </c>
    </row>
    <row r="3052" spans="3:10">
      <c r="C3052" s="233" t="s">
        <v>136</v>
      </c>
      <c r="D3052" s="234" t="s">
        <v>1786</v>
      </c>
      <c r="E3052" s="242"/>
      <c r="F3052" s="242"/>
      <c r="G3052" s="278">
        <v>4</v>
      </c>
      <c r="H3052" s="278">
        <v>4</v>
      </c>
      <c r="I3052" s="1171">
        <f t="shared" si="275"/>
        <v>4</v>
      </c>
      <c r="J3052" s="1171">
        <f t="shared" si="275"/>
        <v>4</v>
      </c>
    </row>
    <row r="3053" spans="3:10">
      <c r="C3053" s="233" t="s">
        <v>2047</v>
      </c>
      <c r="D3053" s="323" t="s">
        <v>2048</v>
      </c>
      <c r="E3053" s="242"/>
      <c r="F3053" s="242"/>
      <c r="G3053" s="278">
        <v>4</v>
      </c>
      <c r="H3053" s="278">
        <v>4</v>
      </c>
      <c r="I3053" s="1171">
        <f t="shared" si="275"/>
        <v>4</v>
      </c>
      <c r="J3053" s="1171">
        <f t="shared" si="275"/>
        <v>4</v>
      </c>
    </row>
    <row r="3054" spans="3:10" ht="51">
      <c r="C3054" s="233" t="s">
        <v>4737</v>
      </c>
      <c r="D3054" s="259" t="s">
        <v>4738</v>
      </c>
      <c r="E3054" s="242"/>
      <c r="F3054" s="242"/>
      <c r="G3054" s="278">
        <v>2</v>
      </c>
      <c r="H3054" s="278">
        <v>2</v>
      </c>
      <c r="I3054" s="1171">
        <f t="shared" si="275"/>
        <v>2</v>
      </c>
      <c r="J3054" s="1171">
        <f t="shared" si="275"/>
        <v>2</v>
      </c>
    </row>
    <row r="3055" spans="3:10" ht="25.5">
      <c r="C3055" s="233" t="s">
        <v>4739</v>
      </c>
      <c r="D3055" s="259" t="s">
        <v>4740</v>
      </c>
      <c r="E3055" s="238"/>
      <c r="F3055" s="238"/>
      <c r="G3055" s="278"/>
      <c r="H3055" s="278"/>
      <c r="I3055" s="1171">
        <f t="shared" si="275"/>
        <v>0</v>
      </c>
      <c r="J3055" s="1171">
        <f t="shared" si="275"/>
        <v>0</v>
      </c>
    </row>
    <row r="3056" spans="3:10" ht="38.25">
      <c r="C3056" s="233" t="s">
        <v>4741</v>
      </c>
      <c r="D3056" s="259" t="s">
        <v>4742</v>
      </c>
      <c r="E3056" s="238"/>
      <c r="F3056" s="238"/>
      <c r="G3056" s="278"/>
      <c r="H3056" s="278"/>
      <c r="I3056" s="1171">
        <f t="shared" si="275"/>
        <v>0</v>
      </c>
      <c r="J3056" s="1171">
        <f t="shared" si="275"/>
        <v>0</v>
      </c>
    </row>
    <row r="3057" spans="3:10" ht="38.25">
      <c r="C3057" s="233" t="s">
        <v>4743</v>
      </c>
      <c r="D3057" s="259" t="s">
        <v>4744</v>
      </c>
      <c r="E3057" s="238"/>
      <c r="F3057" s="238"/>
      <c r="G3057" s="278"/>
      <c r="H3057" s="278"/>
      <c r="I3057" s="1171">
        <f t="shared" si="275"/>
        <v>0</v>
      </c>
      <c r="J3057" s="1171">
        <f t="shared" si="275"/>
        <v>0</v>
      </c>
    </row>
    <row r="3058" spans="3:10">
      <c r="C3058" s="233" t="s">
        <v>4745</v>
      </c>
      <c r="D3058" s="259" t="s">
        <v>4746</v>
      </c>
      <c r="E3058" s="238"/>
      <c r="F3058" s="238"/>
      <c r="G3058" s="278">
        <v>1</v>
      </c>
      <c r="H3058" s="278">
        <v>1</v>
      </c>
      <c r="I3058" s="1171">
        <f t="shared" si="275"/>
        <v>1</v>
      </c>
      <c r="J3058" s="1171">
        <f t="shared" si="275"/>
        <v>1</v>
      </c>
    </row>
    <row r="3059" spans="3:10">
      <c r="C3059" s="233" t="s">
        <v>4747</v>
      </c>
      <c r="D3059" s="259" t="s">
        <v>3273</v>
      </c>
      <c r="E3059" s="238"/>
      <c r="F3059" s="238"/>
      <c r="G3059" s="278"/>
      <c r="H3059" s="278"/>
      <c r="I3059" s="1171">
        <f t="shared" si="275"/>
        <v>0</v>
      </c>
      <c r="J3059" s="1171">
        <f t="shared" si="275"/>
        <v>0</v>
      </c>
    </row>
    <row r="3060" spans="3:10">
      <c r="C3060" s="233" t="s">
        <v>4748</v>
      </c>
      <c r="D3060" s="259" t="s">
        <v>4749</v>
      </c>
      <c r="E3060" s="238">
        <v>107</v>
      </c>
      <c r="F3060" s="238">
        <v>107</v>
      </c>
      <c r="G3060" s="278"/>
      <c r="H3060" s="278"/>
      <c r="I3060" s="1171">
        <f t="shared" si="275"/>
        <v>107</v>
      </c>
      <c r="J3060" s="1171">
        <f t="shared" si="275"/>
        <v>107</v>
      </c>
    </row>
    <row r="3061" spans="3:10">
      <c r="C3061" s="233" t="s">
        <v>4750</v>
      </c>
      <c r="D3061" s="259" t="s">
        <v>4751</v>
      </c>
      <c r="E3061" s="238">
        <v>69</v>
      </c>
      <c r="F3061" s="238">
        <v>69</v>
      </c>
      <c r="G3061" s="278"/>
      <c r="H3061" s="278"/>
      <c r="I3061" s="1171">
        <f t="shared" si="275"/>
        <v>69</v>
      </c>
      <c r="J3061" s="1171">
        <f t="shared" si="275"/>
        <v>69</v>
      </c>
    </row>
    <row r="3062" spans="3:10">
      <c r="C3062" s="233" t="s">
        <v>4752</v>
      </c>
      <c r="D3062" s="259" t="s">
        <v>4753</v>
      </c>
      <c r="E3062" s="238">
        <v>192</v>
      </c>
      <c r="F3062" s="238">
        <v>192</v>
      </c>
      <c r="G3062" s="278"/>
      <c r="H3062" s="278"/>
      <c r="I3062" s="1171">
        <f t="shared" si="275"/>
        <v>192</v>
      </c>
      <c r="J3062" s="1171">
        <f t="shared" si="275"/>
        <v>192</v>
      </c>
    </row>
    <row r="3063" spans="3:10">
      <c r="C3063" s="233" t="s">
        <v>4754</v>
      </c>
      <c r="D3063" s="259" t="s">
        <v>4755</v>
      </c>
      <c r="E3063" s="238">
        <v>336</v>
      </c>
      <c r="F3063" s="238">
        <v>336</v>
      </c>
      <c r="G3063" s="278"/>
      <c r="H3063" s="278"/>
      <c r="I3063" s="1171">
        <f t="shared" si="275"/>
        <v>336</v>
      </c>
      <c r="J3063" s="1171">
        <f t="shared" si="275"/>
        <v>336</v>
      </c>
    </row>
    <row r="3064" spans="3:10">
      <c r="C3064" s="233" t="s">
        <v>4756</v>
      </c>
      <c r="D3064" s="259" t="s">
        <v>4757</v>
      </c>
      <c r="E3064" s="238">
        <v>10</v>
      </c>
      <c r="F3064" s="238">
        <v>10</v>
      </c>
      <c r="G3064" s="278"/>
      <c r="H3064" s="278"/>
      <c r="I3064" s="1171">
        <f t="shared" si="275"/>
        <v>10</v>
      </c>
      <c r="J3064" s="1171">
        <f t="shared" si="275"/>
        <v>10</v>
      </c>
    </row>
    <row r="3065" spans="3:10">
      <c r="C3065" s="233" t="s">
        <v>4758</v>
      </c>
      <c r="D3065" s="259" t="s">
        <v>4759</v>
      </c>
      <c r="E3065" s="238">
        <v>565</v>
      </c>
      <c r="F3065" s="238">
        <v>565</v>
      </c>
      <c r="G3065" s="278"/>
      <c r="H3065" s="278"/>
      <c r="I3065" s="1171">
        <f t="shared" si="275"/>
        <v>565</v>
      </c>
      <c r="J3065" s="1171">
        <f t="shared" si="275"/>
        <v>565</v>
      </c>
    </row>
    <row r="3066" spans="3:10">
      <c r="C3066" s="233" t="s">
        <v>4760</v>
      </c>
      <c r="D3066" s="259" t="s">
        <v>4761</v>
      </c>
      <c r="E3066" s="238">
        <v>98</v>
      </c>
      <c r="F3066" s="238">
        <v>98</v>
      </c>
      <c r="G3066" s="278"/>
      <c r="H3066" s="278"/>
      <c r="I3066" s="1171">
        <f t="shared" si="275"/>
        <v>98</v>
      </c>
      <c r="J3066" s="1171">
        <f t="shared" si="275"/>
        <v>98</v>
      </c>
    </row>
    <row r="3067" spans="3:10">
      <c r="C3067" s="233" t="s">
        <v>4762</v>
      </c>
      <c r="D3067" s="259" t="s">
        <v>4763</v>
      </c>
      <c r="E3067" s="238">
        <v>207</v>
      </c>
      <c r="F3067" s="238">
        <v>207</v>
      </c>
      <c r="G3067" s="278"/>
      <c r="H3067" s="278"/>
      <c r="I3067" s="1171">
        <f t="shared" si="275"/>
        <v>207</v>
      </c>
      <c r="J3067" s="1171">
        <f t="shared" si="275"/>
        <v>207</v>
      </c>
    </row>
    <row r="3068" spans="3:10">
      <c r="C3068" s="233" t="s">
        <v>4764</v>
      </c>
      <c r="D3068" s="259" t="s">
        <v>4765</v>
      </c>
      <c r="E3068" s="238">
        <v>247</v>
      </c>
      <c r="F3068" s="238">
        <v>247</v>
      </c>
      <c r="G3068" s="278"/>
      <c r="H3068" s="278"/>
      <c r="I3068" s="1171">
        <f t="shared" si="275"/>
        <v>247</v>
      </c>
      <c r="J3068" s="1171">
        <f t="shared" si="275"/>
        <v>247</v>
      </c>
    </row>
    <row r="3069" spans="3:10">
      <c r="C3069" s="233" t="s">
        <v>4766</v>
      </c>
      <c r="D3069" s="259" t="s">
        <v>4767</v>
      </c>
      <c r="E3069" s="238">
        <v>17</v>
      </c>
      <c r="F3069" s="238">
        <v>17</v>
      </c>
      <c r="G3069" s="278"/>
      <c r="H3069" s="278"/>
      <c r="I3069" s="1171">
        <f t="shared" si="275"/>
        <v>17</v>
      </c>
      <c r="J3069" s="1171">
        <f t="shared" si="275"/>
        <v>17</v>
      </c>
    </row>
    <row r="3070" spans="3:10">
      <c r="C3070" s="233" t="s">
        <v>4768</v>
      </c>
      <c r="D3070" s="259" t="s">
        <v>4769</v>
      </c>
      <c r="E3070" s="238">
        <v>321</v>
      </c>
      <c r="F3070" s="238">
        <v>321</v>
      </c>
      <c r="G3070" s="278"/>
      <c r="H3070" s="278"/>
      <c r="I3070" s="1171">
        <f t="shared" si="275"/>
        <v>321</v>
      </c>
      <c r="J3070" s="1171">
        <f t="shared" si="275"/>
        <v>321</v>
      </c>
    </row>
    <row r="3071" spans="3:10">
      <c r="C3071" s="233" t="s">
        <v>4770</v>
      </c>
      <c r="D3071" s="259" t="s">
        <v>4771</v>
      </c>
      <c r="E3071" s="238">
        <v>41</v>
      </c>
      <c r="F3071" s="238">
        <v>41</v>
      </c>
      <c r="G3071" s="278"/>
      <c r="H3071" s="278"/>
      <c r="I3071" s="1171">
        <f t="shared" si="275"/>
        <v>41</v>
      </c>
      <c r="J3071" s="1171">
        <f t="shared" si="275"/>
        <v>41</v>
      </c>
    </row>
    <row r="3072" spans="3:10">
      <c r="C3072" s="233" t="s">
        <v>4772</v>
      </c>
      <c r="D3072" s="259" t="s">
        <v>4773</v>
      </c>
      <c r="E3072" s="238">
        <v>655</v>
      </c>
      <c r="F3072" s="238">
        <v>655</v>
      </c>
      <c r="G3072" s="278"/>
      <c r="H3072" s="278"/>
      <c r="I3072" s="1171">
        <f t="shared" si="275"/>
        <v>655</v>
      </c>
      <c r="J3072" s="1171">
        <f t="shared" si="275"/>
        <v>655</v>
      </c>
    </row>
    <row r="3073" spans="3:10">
      <c r="C3073" s="233" t="s">
        <v>4774</v>
      </c>
      <c r="D3073" s="259" t="s">
        <v>4775</v>
      </c>
      <c r="E3073" s="238">
        <v>285</v>
      </c>
      <c r="F3073" s="238">
        <v>285</v>
      </c>
      <c r="G3073" s="278"/>
      <c r="H3073" s="278"/>
      <c r="I3073" s="1171">
        <f t="shared" si="275"/>
        <v>285</v>
      </c>
      <c r="J3073" s="1171">
        <f t="shared" si="275"/>
        <v>285</v>
      </c>
    </row>
    <row r="3074" spans="3:10">
      <c r="C3074" s="233" t="s">
        <v>4776</v>
      </c>
      <c r="D3074" s="259" t="s">
        <v>4777</v>
      </c>
      <c r="E3074" s="238">
        <v>40</v>
      </c>
      <c r="F3074" s="238">
        <v>40</v>
      </c>
      <c r="G3074" s="278"/>
      <c r="H3074" s="278"/>
      <c r="I3074" s="1171">
        <f t="shared" si="275"/>
        <v>40</v>
      </c>
      <c r="J3074" s="1171">
        <f t="shared" si="275"/>
        <v>40</v>
      </c>
    </row>
    <row r="3075" spans="3:10">
      <c r="C3075" s="233" t="s">
        <v>4778</v>
      </c>
      <c r="D3075" s="259" t="s">
        <v>4779</v>
      </c>
      <c r="E3075" s="238">
        <v>5</v>
      </c>
      <c r="F3075" s="238">
        <v>5</v>
      </c>
      <c r="G3075" s="278"/>
      <c r="H3075" s="278"/>
      <c r="I3075" s="1171">
        <f t="shared" ref="I3075:J3106" si="276">E3075+G3075</f>
        <v>5</v>
      </c>
      <c r="J3075" s="1171">
        <f t="shared" si="276"/>
        <v>5</v>
      </c>
    </row>
    <row r="3076" spans="3:10" ht="25.5">
      <c r="C3076" s="233" t="s">
        <v>4780</v>
      </c>
      <c r="D3076" s="259" t="s">
        <v>4781</v>
      </c>
      <c r="E3076" s="238"/>
      <c r="F3076" s="238"/>
      <c r="G3076" s="278"/>
      <c r="H3076" s="278"/>
      <c r="I3076" s="1171">
        <f t="shared" si="276"/>
        <v>0</v>
      </c>
      <c r="J3076" s="1171">
        <f t="shared" si="276"/>
        <v>0</v>
      </c>
    </row>
    <row r="3077" spans="3:10" ht="25.5">
      <c r="C3077" s="233" t="s">
        <v>4782</v>
      </c>
      <c r="D3077" s="259" t="s">
        <v>4783</v>
      </c>
      <c r="E3077" s="238">
        <v>740</v>
      </c>
      <c r="F3077" s="238">
        <v>740</v>
      </c>
      <c r="G3077" s="278"/>
      <c r="H3077" s="278"/>
      <c r="I3077" s="1171">
        <f t="shared" si="276"/>
        <v>740</v>
      </c>
      <c r="J3077" s="1171">
        <f t="shared" si="276"/>
        <v>740</v>
      </c>
    </row>
    <row r="3078" spans="3:10" ht="25.5">
      <c r="C3078" s="233" t="s">
        <v>4784</v>
      </c>
      <c r="D3078" s="259" t="s">
        <v>4785</v>
      </c>
      <c r="E3078" s="238">
        <v>176</v>
      </c>
      <c r="F3078" s="238">
        <v>176</v>
      </c>
      <c r="G3078" s="278"/>
      <c r="H3078" s="278"/>
      <c r="I3078" s="1171">
        <f t="shared" si="276"/>
        <v>176</v>
      </c>
      <c r="J3078" s="1171">
        <f t="shared" si="276"/>
        <v>176</v>
      </c>
    </row>
    <row r="3079" spans="3:10" ht="25.5">
      <c r="C3079" s="233" t="s">
        <v>4786</v>
      </c>
      <c r="D3079" s="259" t="s">
        <v>4787</v>
      </c>
      <c r="E3079" s="238">
        <v>1014</v>
      </c>
      <c r="F3079" s="238">
        <v>1014</v>
      </c>
      <c r="G3079" s="278"/>
      <c r="H3079" s="278"/>
      <c r="I3079" s="1171">
        <f t="shared" si="276"/>
        <v>1014</v>
      </c>
      <c r="J3079" s="1171">
        <f t="shared" si="276"/>
        <v>1014</v>
      </c>
    </row>
    <row r="3080" spans="3:10">
      <c r="C3080" s="233" t="s">
        <v>4788</v>
      </c>
      <c r="D3080" s="259" t="s">
        <v>4789</v>
      </c>
      <c r="E3080" s="238">
        <v>6054</v>
      </c>
      <c r="F3080" s="238">
        <v>6054</v>
      </c>
      <c r="G3080" s="278">
        <v>6</v>
      </c>
      <c r="H3080" s="278">
        <v>6</v>
      </c>
      <c r="I3080" s="1171">
        <f t="shared" si="276"/>
        <v>6060</v>
      </c>
      <c r="J3080" s="1171">
        <f t="shared" si="276"/>
        <v>6060</v>
      </c>
    </row>
    <row r="3081" spans="3:10">
      <c r="C3081" s="233" t="s">
        <v>4790</v>
      </c>
      <c r="D3081" s="259" t="s">
        <v>4791</v>
      </c>
      <c r="E3081" s="238">
        <v>517</v>
      </c>
      <c r="F3081" s="238">
        <v>517</v>
      </c>
      <c r="G3081" s="278"/>
      <c r="H3081" s="278"/>
      <c r="I3081" s="1171">
        <f t="shared" si="276"/>
        <v>517</v>
      </c>
      <c r="J3081" s="1171">
        <f t="shared" si="276"/>
        <v>517</v>
      </c>
    </row>
    <row r="3082" spans="3:10">
      <c r="C3082" s="233" t="s">
        <v>4792</v>
      </c>
      <c r="D3082" s="259" t="s">
        <v>4793</v>
      </c>
      <c r="E3082" s="238">
        <v>104</v>
      </c>
      <c r="F3082" s="238">
        <v>104</v>
      </c>
      <c r="G3082" s="278"/>
      <c r="H3082" s="278"/>
      <c r="I3082" s="1171">
        <f t="shared" si="276"/>
        <v>104</v>
      </c>
      <c r="J3082" s="1171">
        <f t="shared" si="276"/>
        <v>104</v>
      </c>
    </row>
    <row r="3083" spans="3:10">
      <c r="C3083" s="233" t="s">
        <v>4794</v>
      </c>
      <c r="D3083" s="259" t="s">
        <v>4795</v>
      </c>
      <c r="E3083" s="238">
        <v>1041</v>
      </c>
      <c r="F3083" s="238">
        <v>1041</v>
      </c>
      <c r="G3083" s="278"/>
      <c r="H3083" s="278"/>
      <c r="I3083" s="1171">
        <f t="shared" si="276"/>
        <v>1041</v>
      </c>
      <c r="J3083" s="1171">
        <f t="shared" si="276"/>
        <v>1041</v>
      </c>
    </row>
    <row r="3084" spans="3:10" ht="38.25">
      <c r="C3084" s="233" t="s">
        <v>4796</v>
      </c>
      <c r="D3084" s="259" t="s">
        <v>4797</v>
      </c>
      <c r="E3084" s="238">
        <v>10</v>
      </c>
      <c r="F3084" s="238">
        <v>10</v>
      </c>
      <c r="G3084" s="278"/>
      <c r="H3084" s="278"/>
      <c r="I3084" s="1171">
        <f t="shared" si="276"/>
        <v>10</v>
      </c>
      <c r="J3084" s="1171">
        <f t="shared" si="276"/>
        <v>10</v>
      </c>
    </row>
    <row r="3085" spans="3:10" ht="51">
      <c r="C3085" s="233" t="s">
        <v>4798</v>
      </c>
      <c r="D3085" s="259" t="s">
        <v>4799</v>
      </c>
      <c r="E3085" s="238"/>
      <c r="F3085" s="238"/>
      <c r="G3085" s="278"/>
      <c r="H3085" s="278"/>
      <c r="I3085" s="1171">
        <f t="shared" si="276"/>
        <v>0</v>
      </c>
      <c r="J3085" s="1171">
        <f t="shared" si="276"/>
        <v>0</v>
      </c>
    </row>
    <row r="3086" spans="3:10">
      <c r="C3086" s="233" t="s">
        <v>4800</v>
      </c>
      <c r="D3086" s="259" t="s">
        <v>4801</v>
      </c>
      <c r="E3086" s="238">
        <v>1</v>
      </c>
      <c r="F3086" s="238">
        <v>1</v>
      </c>
      <c r="G3086" s="278"/>
      <c r="H3086" s="278"/>
      <c r="I3086" s="1171">
        <f t="shared" si="276"/>
        <v>1</v>
      </c>
      <c r="J3086" s="1171">
        <f t="shared" si="276"/>
        <v>1</v>
      </c>
    </row>
    <row r="3087" spans="3:10">
      <c r="C3087" s="233" t="s">
        <v>4802</v>
      </c>
      <c r="D3087" s="259" t="s">
        <v>4668</v>
      </c>
      <c r="E3087" s="238">
        <v>181</v>
      </c>
      <c r="F3087" s="238">
        <v>181</v>
      </c>
      <c r="G3087" s="278"/>
      <c r="H3087" s="278"/>
      <c r="I3087" s="1171">
        <f t="shared" si="276"/>
        <v>181</v>
      </c>
      <c r="J3087" s="1171">
        <f t="shared" si="276"/>
        <v>181</v>
      </c>
    </row>
    <row r="3088" spans="3:10">
      <c r="C3088" s="233" t="s">
        <v>4803</v>
      </c>
      <c r="D3088" s="259" t="s">
        <v>4670</v>
      </c>
      <c r="E3088" s="238">
        <v>304</v>
      </c>
      <c r="F3088" s="238">
        <v>304</v>
      </c>
      <c r="G3088" s="278"/>
      <c r="H3088" s="278"/>
      <c r="I3088" s="1171">
        <f t="shared" si="276"/>
        <v>304</v>
      </c>
      <c r="J3088" s="1171">
        <f t="shared" si="276"/>
        <v>304</v>
      </c>
    </row>
    <row r="3089" spans="3:10">
      <c r="C3089" s="233" t="s">
        <v>4804</v>
      </c>
      <c r="D3089" s="259" t="s">
        <v>4672</v>
      </c>
      <c r="E3089" s="238">
        <v>249</v>
      </c>
      <c r="F3089" s="238">
        <v>249</v>
      </c>
      <c r="G3089" s="278"/>
      <c r="H3089" s="278"/>
      <c r="I3089" s="1171">
        <f t="shared" si="276"/>
        <v>249</v>
      </c>
      <c r="J3089" s="1171">
        <f t="shared" si="276"/>
        <v>249</v>
      </c>
    </row>
    <row r="3090" spans="3:10">
      <c r="C3090" s="233" t="s">
        <v>4805</v>
      </c>
      <c r="D3090" s="259" t="s">
        <v>4674</v>
      </c>
      <c r="E3090" s="238">
        <v>713</v>
      </c>
      <c r="F3090" s="238">
        <v>713</v>
      </c>
      <c r="G3090" s="278"/>
      <c r="H3090" s="278"/>
      <c r="I3090" s="1171">
        <f t="shared" si="276"/>
        <v>713</v>
      </c>
      <c r="J3090" s="1171">
        <f t="shared" si="276"/>
        <v>713</v>
      </c>
    </row>
    <row r="3091" spans="3:10">
      <c r="C3091" s="233" t="s">
        <v>4806</v>
      </c>
      <c r="D3091" s="259" t="s">
        <v>4018</v>
      </c>
      <c r="E3091" s="238">
        <v>894</v>
      </c>
      <c r="F3091" s="238">
        <v>894</v>
      </c>
      <c r="G3091" s="278"/>
      <c r="H3091" s="278"/>
      <c r="I3091" s="1171">
        <f t="shared" si="276"/>
        <v>894</v>
      </c>
      <c r="J3091" s="1171">
        <f t="shared" si="276"/>
        <v>894</v>
      </c>
    </row>
    <row r="3092" spans="3:10">
      <c r="C3092" s="233" t="s">
        <v>4807</v>
      </c>
      <c r="D3092" s="259" t="s">
        <v>4677</v>
      </c>
      <c r="E3092" s="238">
        <v>35</v>
      </c>
      <c r="F3092" s="238">
        <v>35</v>
      </c>
      <c r="G3092" s="278"/>
      <c r="H3092" s="278"/>
      <c r="I3092" s="1171">
        <f t="shared" si="276"/>
        <v>35</v>
      </c>
      <c r="J3092" s="1171">
        <f t="shared" si="276"/>
        <v>35</v>
      </c>
    </row>
    <row r="3093" spans="3:10">
      <c r="C3093" s="233" t="s">
        <v>4808</v>
      </c>
      <c r="D3093" s="259" t="s">
        <v>4809</v>
      </c>
      <c r="E3093" s="238">
        <v>1158</v>
      </c>
      <c r="F3093" s="238">
        <v>1158</v>
      </c>
      <c r="G3093" s="278"/>
      <c r="H3093" s="278"/>
      <c r="I3093" s="1171">
        <f t="shared" si="276"/>
        <v>1158</v>
      </c>
      <c r="J3093" s="1171">
        <f t="shared" si="276"/>
        <v>1158</v>
      </c>
    </row>
    <row r="3094" spans="3:10">
      <c r="C3094" s="233" t="s">
        <v>4810</v>
      </c>
      <c r="D3094" s="259" t="s">
        <v>4681</v>
      </c>
      <c r="E3094" s="238">
        <v>368</v>
      </c>
      <c r="F3094" s="238">
        <v>368</v>
      </c>
      <c r="G3094" s="278"/>
      <c r="H3094" s="278"/>
      <c r="I3094" s="1171">
        <f t="shared" si="276"/>
        <v>368</v>
      </c>
      <c r="J3094" s="1171">
        <f t="shared" si="276"/>
        <v>368</v>
      </c>
    </row>
    <row r="3095" spans="3:10">
      <c r="C3095" s="233" t="s">
        <v>4811</v>
      </c>
      <c r="D3095" s="259" t="s">
        <v>4683</v>
      </c>
      <c r="E3095" s="238">
        <v>699</v>
      </c>
      <c r="F3095" s="238">
        <v>699</v>
      </c>
      <c r="G3095" s="278"/>
      <c r="H3095" s="278"/>
      <c r="I3095" s="1171">
        <f t="shared" si="276"/>
        <v>699</v>
      </c>
      <c r="J3095" s="1171">
        <f t="shared" si="276"/>
        <v>699</v>
      </c>
    </row>
    <row r="3096" spans="3:10">
      <c r="C3096" s="233" t="s">
        <v>4812</v>
      </c>
      <c r="D3096" s="259" t="s">
        <v>4685</v>
      </c>
      <c r="E3096" s="238">
        <v>633</v>
      </c>
      <c r="F3096" s="238">
        <v>633</v>
      </c>
      <c r="G3096" s="278"/>
      <c r="H3096" s="278"/>
      <c r="I3096" s="1171">
        <f t="shared" si="276"/>
        <v>633</v>
      </c>
      <c r="J3096" s="1171">
        <f t="shared" si="276"/>
        <v>633</v>
      </c>
    </row>
    <row r="3097" spans="3:10">
      <c r="C3097" s="233" t="s">
        <v>4813</v>
      </c>
      <c r="D3097" s="259" t="s">
        <v>4687</v>
      </c>
      <c r="E3097" s="238">
        <v>48</v>
      </c>
      <c r="F3097" s="238">
        <v>48</v>
      </c>
      <c r="G3097" s="278"/>
      <c r="H3097" s="278"/>
      <c r="I3097" s="1171">
        <f t="shared" si="276"/>
        <v>48</v>
      </c>
      <c r="J3097" s="1171">
        <f t="shared" si="276"/>
        <v>48</v>
      </c>
    </row>
    <row r="3098" spans="3:10" ht="25.5">
      <c r="C3098" s="233" t="s">
        <v>4814</v>
      </c>
      <c r="D3098" s="259" t="s">
        <v>4689</v>
      </c>
      <c r="E3098" s="238">
        <v>751</v>
      </c>
      <c r="F3098" s="238">
        <v>751</v>
      </c>
      <c r="G3098" s="278"/>
      <c r="H3098" s="278"/>
      <c r="I3098" s="1171">
        <f t="shared" si="276"/>
        <v>751</v>
      </c>
      <c r="J3098" s="1171">
        <f t="shared" si="276"/>
        <v>751</v>
      </c>
    </row>
    <row r="3099" spans="3:10">
      <c r="C3099" s="233" t="s">
        <v>4815</v>
      </c>
      <c r="D3099" s="259" t="s">
        <v>4691</v>
      </c>
      <c r="E3099" s="238">
        <v>81</v>
      </c>
      <c r="F3099" s="238">
        <v>81</v>
      </c>
      <c r="G3099" s="278"/>
      <c r="H3099" s="278"/>
      <c r="I3099" s="1171">
        <f t="shared" si="276"/>
        <v>81</v>
      </c>
      <c r="J3099" s="1171">
        <f t="shared" si="276"/>
        <v>81</v>
      </c>
    </row>
    <row r="3100" spans="3:10">
      <c r="C3100" s="233" t="s">
        <v>4816</v>
      </c>
      <c r="D3100" s="259" t="s">
        <v>4693</v>
      </c>
      <c r="E3100" s="238">
        <v>1138</v>
      </c>
      <c r="F3100" s="238">
        <v>1138</v>
      </c>
      <c r="G3100" s="278"/>
      <c r="H3100" s="278"/>
      <c r="I3100" s="1171">
        <f t="shared" si="276"/>
        <v>1138</v>
      </c>
      <c r="J3100" s="1171">
        <f t="shared" si="276"/>
        <v>1138</v>
      </c>
    </row>
    <row r="3101" spans="3:10">
      <c r="C3101" s="233" t="s">
        <v>4817</v>
      </c>
      <c r="D3101" s="259" t="s">
        <v>4695</v>
      </c>
      <c r="E3101" s="238">
        <v>366</v>
      </c>
      <c r="F3101" s="238">
        <v>366</v>
      </c>
      <c r="G3101" s="278"/>
      <c r="H3101" s="278"/>
      <c r="I3101" s="1171">
        <f t="shared" si="276"/>
        <v>366</v>
      </c>
      <c r="J3101" s="1171">
        <f t="shared" si="276"/>
        <v>366</v>
      </c>
    </row>
    <row r="3102" spans="3:10" ht="25.5">
      <c r="C3102" s="233" t="s">
        <v>4818</v>
      </c>
      <c r="D3102" s="259" t="s">
        <v>4697</v>
      </c>
      <c r="E3102" s="238">
        <v>91</v>
      </c>
      <c r="F3102" s="238">
        <v>91</v>
      </c>
      <c r="G3102" s="278"/>
      <c r="H3102" s="278"/>
      <c r="I3102" s="1171">
        <f t="shared" si="276"/>
        <v>91</v>
      </c>
      <c r="J3102" s="1171">
        <f t="shared" si="276"/>
        <v>91</v>
      </c>
    </row>
    <row r="3103" spans="3:10">
      <c r="C3103" s="233" t="s">
        <v>4819</v>
      </c>
      <c r="D3103" s="259" t="s">
        <v>4699</v>
      </c>
      <c r="E3103" s="238">
        <v>9</v>
      </c>
      <c r="F3103" s="238">
        <v>9</v>
      </c>
      <c r="G3103" s="278"/>
      <c r="H3103" s="278"/>
      <c r="I3103" s="1171">
        <f t="shared" si="276"/>
        <v>9</v>
      </c>
      <c r="J3103" s="1171">
        <f t="shared" si="276"/>
        <v>9</v>
      </c>
    </row>
    <row r="3104" spans="3:10">
      <c r="C3104" s="233" t="s">
        <v>4820</v>
      </c>
      <c r="D3104" s="259" t="s">
        <v>4701</v>
      </c>
      <c r="E3104" s="238">
        <v>22</v>
      </c>
      <c r="F3104" s="238">
        <v>22</v>
      </c>
      <c r="G3104" s="278"/>
      <c r="H3104" s="278"/>
      <c r="I3104" s="1171">
        <f t="shared" si="276"/>
        <v>22</v>
      </c>
      <c r="J3104" s="1171">
        <f t="shared" si="276"/>
        <v>22</v>
      </c>
    </row>
    <row r="3105" spans="3:10">
      <c r="C3105" s="233" t="s">
        <v>4821</v>
      </c>
      <c r="D3105" s="259" t="s">
        <v>4703</v>
      </c>
      <c r="E3105" s="238">
        <v>94</v>
      </c>
      <c r="F3105" s="238">
        <v>94</v>
      </c>
      <c r="G3105" s="278"/>
      <c r="H3105" s="278"/>
      <c r="I3105" s="1171">
        <f t="shared" si="276"/>
        <v>94</v>
      </c>
      <c r="J3105" s="1171">
        <f t="shared" si="276"/>
        <v>94</v>
      </c>
    </row>
    <row r="3106" spans="3:10">
      <c r="C3106" s="233" t="s">
        <v>4822</v>
      </c>
      <c r="D3106" s="259" t="s">
        <v>4823</v>
      </c>
      <c r="E3106" s="238"/>
      <c r="F3106" s="238"/>
      <c r="G3106" s="278"/>
      <c r="H3106" s="278"/>
      <c r="I3106" s="1171">
        <f t="shared" si="276"/>
        <v>0</v>
      </c>
      <c r="J3106" s="1171">
        <f t="shared" si="276"/>
        <v>0</v>
      </c>
    </row>
    <row r="3107" spans="3:10" ht="25.5">
      <c r="C3107" s="233" t="s">
        <v>4824</v>
      </c>
      <c r="D3107" s="259" t="s">
        <v>4825</v>
      </c>
      <c r="E3107" s="238">
        <v>2</v>
      </c>
      <c r="F3107" s="238">
        <v>2</v>
      </c>
      <c r="G3107" s="278"/>
      <c r="H3107" s="278"/>
      <c r="I3107" s="1171">
        <f t="shared" ref="I3107:J3138" si="277">E3107+G3107</f>
        <v>2</v>
      </c>
      <c r="J3107" s="1171">
        <f t="shared" si="277"/>
        <v>2</v>
      </c>
    </row>
    <row r="3108" spans="3:10" ht="25.5">
      <c r="C3108" s="233" t="s">
        <v>4826</v>
      </c>
      <c r="D3108" s="259" t="s">
        <v>4827</v>
      </c>
      <c r="E3108" s="238">
        <v>837</v>
      </c>
      <c r="F3108" s="238">
        <v>837</v>
      </c>
      <c r="G3108" s="278"/>
      <c r="H3108" s="278"/>
      <c r="I3108" s="1171">
        <f t="shared" si="277"/>
        <v>837</v>
      </c>
      <c r="J3108" s="1171">
        <f t="shared" si="277"/>
        <v>837</v>
      </c>
    </row>
    <row r="3109" spans="3:10" ht="25.5">
      <c r="C3109" s="233" t="s">
        <v>4828</v>
      </c>
      <c r="D3109" s="259" t="s">
        <v>4829</v>
      </c>
      <c r="E3109" s="238">
        <v>238</v>
      </c>
      <c r="F3109" s="238">
        <v>238</v>
      </c>
      <c r="G3109" s="278"/>
      <c r="H3109" s="278"/>
      <c r="I3109" s="1171">
        <f t="shared" si="277"/>
        <v>238</v>
      </c>
      <c r="J3109" s="1171">
        <f t="shared" si="277"/>
        <v>238</v>
      </c>
    </row>
    <row r="3110" spans="3:10" ht="25.5">
      <c r="C3110" s="233" t="s">
        <v>4830</v>
      </c>
      <c r="D3110" s="259" t="s">
        <v>4831</v>
      </c>
      <c r="E3110" s="238">
        <v>1392</v>
      </c>
      <c r="F3110" s="238">
        <v>1392</v>
      </c>
      <c r="G3110" s="278"/>
      <c r="H3110" s="278"/>
      <c r="I3110" s="1171">
        <f t="shared" si="277"/>
        <v>1392</v>
      </c>
      <c r="J3110" s="1171">
        <f t="shared" si="277"/>
        <v>1392</v>
      </c>
    </row>
    <row r="3111" spans="3:10">
      <c r="C3111" s="233" t="s">
        <v>4832</v>
      </c>
      <c r="D3111" s="259" t="s">
        <v>4833</v>
      </c>
      <c r="E3111" s="238">
        <v>6490</v>
      </c>
      <c r="F3111" s="238">
        <v>6490</v>
      </c>
      <c r="G3111" s="278">
        <v>2</v>
      </c>
      <c r="H3111" s="278">
        <v>2</v>
      </c>
      <c r="I3111" s="1171">
        <f t="shared" si="277"/>
        <v>6492</v>
      </c>
      <c r="J3111" s="1171">
        <f t="shared" si="277"/>
        <v>6492</v>
      </c>
    </row>
    <row r="3112" spans="3:10" ht="25.5">
      <c r="C3112" s="233" t="s">
        <v>4834</v>
      </c>
      <c r="D3112" s="259" t="s">
        <v>4835</v>
      </c>
      <c r="E3112" s="238"/>
      <c r="F3112" s="238"/>
      <c r="G3112" s="278"/>
      <c r="H3112" s="278"/>
      <c r="I3112" s="1171">
        <f t="shared" si="277"/>
        <v>0</v>
      </c>
      <c r="J3112" s="1171">
        <f t="shared" si="277"/>
        <v>0</v>
      </c>
    </row>
    <row r="3113" spans="3:10">
      <c r="C3113" s="233" t="s">
        <v>4836</v>
      </c>
      <c r="D3113" s="259" t="s">
        <v>4837</v>
      </c>
      <c r="E3113" s="238">
        <v>42</v>
      </c>
      <c r="F3113" s="238">
        <v>42</v>
      </c>
      <c r="G3113" s="278"/>
      <c r="H3113" s="278"/>
      <c r="I3113" s="1171">
        <f t="shared" si="277"/>
        <v>42</v>
      </c>
      <c r="J3113" s="1171">
        <f t="shared" si="277"/>
        <v>42</v>
      </c>
    </row>
    <row r="3114" spans="3:10" ht="25.5">
      <c r="C3114" s="233" t="s">
        <v>4838</v>
      </c>
      <c r="D3114" s="259" t="s">
        <v>4839</v>
      </c>
      <c r="E3114" s="238">
        <v>6</v>
      </c>
      <c r="F3114" s="238">
        <v>6</v>
      </c>
      <c r="G3114" s="278"/>
      <c r="H3114" s="278"/>
      <c r="I3114" s="1171">
        <f t="shared" si="277"/>
        <v>6</v>
      </c>
      <c r="J3114" s="1171">
        <f t="shared" si="277"/>
        <v>6</v>
      </c>
    </row>
    <row r="3115" spans="3:10" ht="25.5">
      <c r="C3115" s="233" t="s">
        <v>4840</v>
      </c>
      <c r="D3115" s="259" t="s">
        <v>4841</v>
      </c>
      <c r="E3115" s="238">
        <v>571</v>
      </c>
      <c r="F3115" s="238">
        <v>571</v>
      </c>
      <c r="G3115" s="278"/>
      <c r="H3115" s="278"/>
      <c r="I3115" s="1171">
        <f t="shared" si="277"/>
        <v>571</v>
      </c>
      <c r="J3115" s="1171">
        <f t="shared" si="277"/>
        <v>571</v>
      </c>
    </row>
    <row r="3116" spans="3:10" ht="25.5">
      <c r="C3116" s="233" t="s">
        <v>4842</v>
      </c>
      <c r="D3116" s="259" t="s">
        <v>4843</v>
      </c>
      <c r="E3116" s="238">
        <v>185</v>
      </c>
      <c r="F3116" s="238">
        <v>185</v>
      </c>
      <c r="G3116" s="278"/>
      <c r="H3116" s="278"/>
      <c r="I3116" s="1171">
        <f t="shared" si="277"/>
        <v>185</v>
      </c>
      <c r="J3116" s="1171">
        <f t="shared" si="277"/>
        <v>185</v>
      </c>
    </row>
    <row r="3117" spans="3:10">
      <c r="C3117" s="233" t="s">
        <v>4747</v>
      </c>
      <c r="D3117" s="259" t="s">
        <v>3273</v>
      </c>
      <c r="E3117" s="238">
        <v>1256</v>
      </c>
      <c r="F3117" s="238">
        <v>1256</v>
      </c>
      <c r="G3117" s="278"/>
      <c r="H3117" s="278"/>
      <c r="I3117" s="1171">
        <f t="shared" si="277"/>
        <v>1256</v>
      </c>
      <c r="J3117" s="1171">
        <f t="shared" si="277"/>
        <v>1256</v>
      </c>
    </row>
    <row r="3118" spans="3:10" ht="51">
      <c r="C3118" s="233" t="s">
        <v>4844</v>
      </c>
      <c r="D3118" s="259" t="s">
        <v>4845</v>
      </c>
      <c r="E3118" s="238">
        <v>12</v>
      </c>
      <c r="F3118" s="238">
        <v>12</v>
      </c>
      <c r="G3118" s="278"/>
      <c r="H3118" s="278"/>
      <c r="I3118" s="1171">
        <f t="shared" si="277"/>
        <v>12</v>
      </c>
      <c r="J3118" s="1171">
        <f t="shared" si="277"/>
        <v>12</v>
      </c>
    </row>
    <row r="3119" spans="3:10">
      <c r="C3119" s="233" t="s">
        <v>4846</v>
      </c>
      <c r="D3119" s="259" t="s">
        <v>4847</v>
      </c>
      <c r="E3119" s="238">
        <v>78</v>
      </c>
      <c r="F3119" s="238">
        <v>78</v>
      </c>
      <c r="G3119" s="278"/>
      <c r="H3119" s="278"/>
      <c r="I3119" s="1171">
        <f t="shared" si="277"/>
        <v>78</v>
      </c>
      <c r="J3119" s="1171">
        <f t="shared" si="277"/>
        <v>78</v>
      </c>
    </row>
    <row r="3120" spans="3:10" ht="25.5">
      <c r="C3120" s="233" t="s">
        <v>4846</v>
      </c>
      <c r="D3120" s="259" t="s">
        <v>4848</v>
      </c>
      <c r="E3120" s="238"/>
      <c r="F3120" s="238"/>
      <c r="G3120" s="278"/>
      <c r="H3120" s="278"/>
      <c r="I3120" s="1171">
        <f t="shared" si="277"/>
        <v>0</v>
      </c>
      <c r="J3120" s="1171">
        <f t="shared" si="277"/>
        <v>0</v>
      </c>
    </row>
    <row r="3121" spans="3:10" ht="25.5">
      <c r="C3121" s="233" t="s">
        <v>4776</v>
      </c>
      <c r="D3121" s="259" t="s">
        <v>4849</v>
      </c>
      <c r="E3121" s="238"/>
      <c r="F3121" s="238"/>
      <c r="G3121" s="278"/>
      <c r="H3121" s="278"/>
      <c r="I3121" s="1171">
        <f t="shared" si="277"/>
        <v>0</v>
      </c>
      <c r="J3121" s="1171">
        <f t="shared" si="277"/>
        <v>0</v>
      </c>
    </row>
    <row r="3122" spans="3:10">
      <c r="C3122" s="233" t="s">
        <v>4850</v>
      </c>
      <c r="D3122" s="259" t="s">
        <v>4851</v>
      </c>
      <c r="E3122" s="238">
        <v>11</v>
      </c>
      <c r="F3122" s="238">
        <v>11</v>
      </c>
      <c r="G3122" s="278"/>
      <c r="H3122" s="278"/>
      <c r="I3122" s="1171">
        <f t="shared" si="277"/>
        <v>11</v>
      </c>
      <c r="J3122" s="1171">
        <f t="shared" si="277"/>
        <v>11</v>
      </c>
    </row>
    <row r="3123" spans="3:10">
      <c r="C3123" s="233" t="s">
        <v>4852</v>
      </c>
      <c r="D3123" s="259" t="s">
        <v>4853</v>
      </c>
      <c r="E3123" s="238">
        <v>40</v>
      </c>
      <c r="F3123" s="238">
        <v>40</v>
      </c>
      <c r="G3123" s="278"/>
      <c r="H3123" s="278"/>
      <c r="I3123" s="1171">
        <f t="shared" si="277"/>
        <v>40</v>
      </c>
      <c r="J3123" s="1171">
        <f t="shared" si="277"/>
        <v>40</v>
      </c>
    </row>
    <row r="3124" spans="3:10">
      <c r="C3124" s="233" t="s">
        <v>4854</v>
      </c>
      <c r="D3124" s="259" t="s">
        <v>4855</v>
      </c>
      <c r="E3124" s="238">
        <v>35</v>
      </c>
      <c r="F3124" s="238">
        <v>35</v>
      </c>
      <c r="G3124" s="278"/>
      <c r="H3124" s="278"/>
      <c r="I3124" s="1171">
        <f t="shared" si="277"/>
        <v>35</v>
      </c>
      <c r="J3124" s="1171">
        <f t="shared" si="277"/>
        <v>35</v>
      </c>
    </row>
    <row r="3125" spans="3:10">
      <c r="C3125" s="233" t="s">
        <v>4856</v>
      </c>
      <c r="D3125" s="259" t="s">
        <v>4801</v>
      </c>
      <c r="E3125" s="238">
        <v>8</v>
      </c>
      <c r="F3125" s="238">
        <v>8</v>
      </c>
      <c r="G3125" s="278"/>
      <c r="H3125" s="278"/>
      <c r="I3125" s="1171">
        <f t="shared" si="277"/>
        <v>8</v>
      </c>
      <c r="J3125" s="1171">
        <f t="shared" si="277"/>
        <v>8</v>
      </c>
    </row>
    <row r="3126" spans="3:10" ht="25.5">
      <c r="C3126" s="233" t="s">
        <v>4857</v>
      </c>
      <c r="D3126" s="259" t="s">
        <v>4848</v>
      </c>
      <c r="E3126" s="238"/>
      <c r="F3126" s="238"/>
      <c r="G3126" s="278"/>
      <c r="H3126" s="278"/>
      <c r="I3126" s="1171">
        <f t="shared" si="277"/>
        <v>0</v>
      </c>
      <c r="J3126" s="1171">
        <f t="shared" si="277"/>
        <v>0</v>
      </c>
    </row>
    <row r="3127" spans="3:10" ht="25.5">
      <c r="C3127" s="233" t="s">
        <v>4858</v>
      </c>
      <c r="D3127" s="259" t="s">
        <v>4859</v>
      </c>
      <c r="E3127" s="238">
        <v>2</v>
      </c>
      <c r="F3127" s="238">
        <v>2</v>
      </c>
      <c r="G3127" s="278"/>
      <c r="H3127" s="278"/>
      <c r="I3127" s="1171">
        <f t="shared" si="277"/>
        <v>2</v>
      </c>
      <c r="J3127" s="1171">
        <f t="shared" si="277"/>
        <v>2</v>
      </c>
    </row>
    <row r="3128" spans="3:10">
      <c r="C3128" s="233" t="s">
        <v>4860</v>
      </c>
      <c r="D3128" s="259" t="s">
        <v>4861</v>
      </c>
      <c r="E3128" s="238"/>
      <c r="F3128" s="238"/>
      <c r="G3128" s="278"/>
      <c r="H3128" s="278"/>
      <c r="I3128" s="1171">
        <f t="shared" si="277"/>
        <v>0</v>
      </c>
      <c r="J3128" s="1171">
        <f t="shared" si="277"/>
        <v>0</v>
      </c>
    </row>
    <row r="3129" spans="3:10" ht="51">
      <c r="C3129" s="233" t="s">
        <v>4862</v>
      </c>
      <c r="D3129" s="259" t="s">
        <v>4799</v>
      </c>
      <c r="E3129" s="238"/>
      <c r="F3129" s="238"/>
      <c r="G3129" s="278"/>
      <c r="H3129" s="278"/>
      <c r="I3129" s="1171">
        <f t="shared" si="277"/>
        <v>0</v>
      </c>
      <c r="J3129" s="1171">
        <f t="shared" si="277"/>
        <v>0</v>
      </c>
    </row>
    <row r="3130" spans="3:10" ht="25.5">
      <c r="C3130" s="233" t="s">
        <v>4863</v>
      </c>
      <c r="D3130" s="259" t="s">
        <v>4864</v>
      </c>
      <c r="E3130" s="238">
        <v>3</v>
      </c>
      <c r="F3130" s="238">
        <v>3</v>
      </c>
      <c r="G3130" s="278"/>
      <c r="H3130" s="278"/>
      <c r="I3130" s="1171">
        <f t="shared" si="277"/>
        <v>3</v>
      </c>
      <c r="J3130" s="1171">
        <f t="shared" si="277"/>
        <v>3</v>
      </c>
    </row>
    <row r="3131" spans="3:10">
      <c r="C3131" s="233" t="s">
        <v>4790</v>
      </c>
      <c r="D3131" s="259" t="s">
        <v>4865</v>
      </c>
      <c r="E3131" s="238"/>
      <c r="F3131" s="238"/>
      <c r="G3131" s="278"/>
      <c r="H3131" s="278"/>
      <c r="I3131" s="1171">
        <f t="shared" si="277"/>
        <v>0</v>
      </c>
      <c r="J3131" s="1171">
        <f t="shared" si="277"/>
        <v>0</v>
      </c>
    </row>
    <row r="3132" spans="3:10">
      <c r="C3132" s="599" t="s">
        <v>4866</v>
      </c>
      <c r="D3132" s="259" t="s">
        <v>4867</v>
      </c>
      <c r="E3132" s="238"/>
      <c r="F3132" s="238"/>
      <c r="G3132" s="278"/>
      <c r="H3132" s="278"/>
      <c r="I3132" s="1171">
        <f t="shared" si="277"/>
        <v>0</v>
      </c>
      <c r="J3132" s="1171">
        <f t="shared" si="277"/>
        <v>0</v>
      </c>
    </row>
    <row r="3133" spans="3:10">
      <c r="C3133" s="599" t="s">
        <v>4868</v>
      </c>
      <c r="D3133" s="259" t="s">
        <v>4869</v>
      </c>
      <c r="E3133" s="238">
        <v>1</v>
      </c>
      <c r="F3133" s="238">
        <v>1</v>
      </c>
      <c r="G3133" s="278"/>
      <c r="H3133" s="278"/>
      <c r="I3133" s="1171">
        <f t="shared" si="277"/>
        <v>1</v>
      </c>
      <c r="J3133" s="1171">
        <f t="shared" si="277"/>
        <v>1</v>
      </c>
    </row>
    <row r="3134" spans="3:10">
      <c r="C3134" s="599" t="s">
        <v>4870</v>
      </c>
      <c r="D3134" s="259" t="s">
        <v>4345</v>
      </c>
      <c r="E3134" s="238">
        <v>1</v>
      </c>
      <c r="F3134" s="238">
        <v>1</v>
      </c>
      <c r="G3134" s="278"/>
      <c r="H3134" s="278"/>
      <c r="I3134" s="1171">
        <f t="shared" si="277"/>
        <v>1</v>
      </c>
      <c r="J3134" s="1171">
        <f t="shared" si="277"/>
        <v>1</v>
      </c>
    </row>
    <row r="3135" spans="3:10">
      <c r="C3135" s="599" t="s">
        <v>4871</v>
      </c>
      <c r="D3135" s="259" t="s">
        <v>4872</v>
      </c>
      <c r="E3135" s="238">
        <v>1</v>
      </c>
      <c r="F3135" s="238">
        <v>1</v>
      </c>
      <c r="G3135" s="278"/>
      <c r="H3135" s="278"/>
      <c r="I3135" s="1171">
        <f t="shared" si="277"/>
        <v>1</v>
      </c>
      <c r="J3135" s="1171">
        <f t="shared" si="277"/>
        <v>1</v>
      </c>
    </row>
    <row r="3136" spans="3:10">
      <c r="C3136" s="599" t="s">
        <v>4873</v>
      </c>
      <c r="D3136" s="259" t="s">
        <v>4874</v>
      </c>
      <c r="E3136" s="238">
        <v>553</v>
      </c>
      <c r="F3136" s="238">
        <v>553</v>
      </c>
      <c r="G3136" s="278"/>
      <c r="H3136" s="278"/>
      <c r="I3136" s="1171">
        <f t="shared" si="277"/>
        <v>553</v>
      </c>
      <c r="J3136" s="1171">
        <f t="shared" si="277"/>
        <v>553</v>
      </c>
    </row>
    <row r="3137" spans="2:10">
      <c r="C3137" s="599" t="s">
        <v>4875</v>
      </c>
      <c r="D3137" s="259" t="s">
        <v>4876</v>
      </c>
      <c r="E3137" s="238">
        <v>543</v>
      </c>
      <c r="F3137" s="238">
        <v>543</v>
      </c>
      <c r="G3137" s="278"/>
      <c r="H3137" s="278"/>
      <c r="I3137" s="1171">
        <f t="shared" si="277"/>
        <v>543</v>
      </c>
      <c r="J3137" s="1171">
        <f t="shared" si="277"/>
        <v>543</v>
      </c>
    </row>
    <row r="3138" spans="2:10">
      <c r="C3138" s="599" t="s">
        <v>136</v>
      </c>
      <c r="D3138" s="259" t="s">
        <v>4874</v>
      </c>
      <c r="E3138" s="238"/>
      <c r="F3138" s="238"/>
      <c r="G3138" s="278"/>
      <c r="H3138" s="278"/>
      <c r="I3138" s="1171">
        <f t="shared" si="277"/>
        <v>0</v>
      </c>
      <c r="J3138" s="1171">
        <f t="shared" si="277"/>
        <v>0</v>
      </c>
    </row>
    <row r="3139" spans="2:10" ht="38.25">
      <c r="C3139" s="599" t="s">
        <v>4877</v>
      </c>
      <c r="D3139" s="259" t="s">
        <v>4878</v>
      </c>
      <c r="E3139" s="238">
        <v>1</v>
      </c>
      <c r="F3139" s="238">
        <v>1</v>
      </c>
      <c r="G3139" s="278"/>
      <c r="H3139" s="278"/>
      <c r="I3139" s="1171">
        <f t="shared" ref="I3139:J3146" si="278">E3139+G3139</f>
        <v>1</v>
      </c>
      <c r="J3139" s="1171">
        <f t="shared" si="278"/>
        <v>1</v>
      </c>
    </row>
    <row r="3140" spans="2:10">
      <c r="C3140" s="599" t="s">
        <v>4879</v>
      </c>
      <c r="D3140" s="259" t="s">
        <v>4880</v>
      </c>
      <c r="E3140" s="238">
        <v>1</v>
      </c>
      <c r="F3140" s="238">
        <v>1</v>
      </c>
      <c r="G3140" s="278"/>
      <c r="H3140" s="278"/>
      <c r="I3140" s="1171">
        <f t="shared" si="278"/>
        <v>1</v>
      </c>
      <c r="J3140" s="1171">
        <f t="shared" si="278"/>
        <v>1</v>
      </c>
    </row>
    <row r="3141" spans="2:10">
      <c r="C3141" s="599" t="s">
        <v>4881</v>
      </c>
      <c r="D3141" s="259" t="s">
        <v>4724</v>
      </c>
      <c r="E3141" s="238">
        <v>2</v>
      </c>
      <c r="F3141" s="238">
        <v>2</v>
      </c>
      <c r="G3141" s="278"/>
      <c r="H3141" s="278"/>
      <c r="I3141" s="1171">
        <f t="shared" si="278"/>
        <v>2</v>
      </c>
      <c r="J3141" s="1171">
        <f t="shared" si="278"/>
        <v>2</v>
      </c>
    </row>
    <row r="3142" spans="2:10" ht="51">
      <c r="C3142" s="599" t="s">
        <v>4882</v>
      </c>
      <c r="D3142" s="259" t="s">
        <v>4845</v>
      </c>
      <c r="E3142" s="238">
        <v>1</v>
      </c>
      <c r="F3142" s="238">
        <v>1</v>
      </c>
      <c r="G3142" s="278"/>
      <c r="H3142" s="278"/>
      <c r="I3142" s="1171">
        <f t="shared" si="278"/>
        <v>1</v>
      </c>
      <c r="J3142" s="1171">
        <f t="shared" si="278"/>
        <v>1</v>
      </c>
    </row>
    <row r="3143" spans="2:10">
      <c r="C3143" s="233" t="s">
        <v>4883</v>
      </c>
      <c r="D3143" s="259" t="s">
        <v>4746</v>
      </c>
      <c r="E3143" s="238">
        <v>1</v>
      </c>
      <c r="F3143" s="238">
        <v>1</v>
      </c>
      <c r="G3143" s="278"/>
      <c r="H3143" s="278"/>
      <c r="I3143" s="1171">
        <f t="shared" si="278"/>
        <v>1</v>
      </c>
      <c r="J3143" s="1171">
        <f t="shared" si="278"/>
        <v>1</v>
      </c>
    </row>
    <row r="3144" spans="2:10" ht="38.25">
      <c r="C3144" s="233" t="s">
        <v>2403</v>
      </c>
      <c r="D3144" s="234" t="s">
        <v>4884</v>
      </c>
      <c r="E3144" s="242">
        <v>1148</v>
      </c>
      <c r="F3144" s="242">
        <v>1148</v>
      </c>
      <c r="G3144" s="278"/>
      <c r="H3144" s="278"/>
      <c r="I3144" s="1171">
        <f t="shared" si="278"/>
        <v>1148</v>
      </c>
      <c r="J3144" s="1171">
        <f t="shared" si="278"/>
        <v>1148</v>
      </c>
    </row>
    <row r="3145" spans="2:10" ht="25.5">
      <c r="C3145" s="233" t="s">
        <v>4885</v>
      </c>
      <c r="D3145" s="234" t="s">
        <v>4726</v>
      </c>
      <c r="E3145" s="242">
        <v>2</v>
      </c>
      <c r="F3145" s="242">
        <v>2</v>
      </c>
      <c r="G3145" s="278"/>
      <c r="H3145" s="278"/>
      <c r="I3145" s="1171">
        <f t="shared" si="278"/>
        <v>2</v>
      </c>
      <c r="J3145" s="1171">
        <f t="shared" si="278"/>
        <v>2</v>
      </c>
    </row>
    <row r="3146" spans="2:10" ht="38.25">
      <c r="C3146" s="233" t="s">
        <v>4731</v>
      </c>
      <c r="D3146" s="234" t="s">
        <v>4732</v>
      </c>
      <c r="E3146" s="242">
        <v>1</v>
      </c>
      <c r="F3146" s="242">
        <v>1</v>
      </c>
      <c r="G3146" s="278"/>
      <c r="H3146" s="278"/>
      <c r="I3146" s="1171">
        <f t="shared" si="278"/>
        <v>1</v>
      </c>
      <c r="J3146" s="1171">
        <f t="shared" si="278"/>
        <v>1</v>
      </c>
    </row>
    <row r="3147" spans="2:10">
      <c r="B3147" s="600" t="s">
        <v>4886</v>
      </c>
      <c r="D3147" s="264"/>
      <c r="E3147" s="601"/>
      <c r="F3147" s="601"/>
      <c r="G3147" s="601"/>
      <c r="H3147" s="601"/>
      <c r="I3147" s="601"/>
      <c r="J3147" s="602"/>
    </row>
    <row r="3148" spans="2:10">
      <c r="B3148" s="600" t="s">
        <v>207</v>
      </c>
      <c r="D3148" s="603"/>
      <c r="E3148" s="1216">
        <v>509</v>
      </c>
      <c r="F3148" s="1216">
        <v>509</v>
      </c>
      <c r="G3148" s="1216">
        <v>147</v>
      </c>
      <c r="H3148" s="1216">
        <v>147</v>
      </c>
      <c r="I3148" s="1217">
        <f t="shared" ref="I3148:J3179" si="279">E3148+G3148</f>
        <v>656</v>
      </c>
      <c r="J3148" s="1203">
        <f t="shared" si="279"/>
        <v>656</v>
      </c>
    </row>
    <row r="3149" spans="2:10">
      <c r="B3149" s="604" t="s">
        <v>4887</v>
      </c>
      <c r="D3149" s="605"/>
      <c r="E3149" s="1204">
        <f>SUM(E3150:E3215)</f>
        <v>702</v>
      </c>
      <c r="F3149" s="1204">
        <f>SUM(F3150:F3215)</f>
        <v>702</v>
      </c>
      <c r="G3149" s="1204">
        <f>SUM(G3150:G3215)</f>
        <v>224</v>
      </c>
      <c r="H3149" s="1204">
        <f>SUM(H3150:H3215)</f>
        <v>224</v>
      </c>
      <c r="I3149" s="1203">
        <f t="shared" si="279"/>
        <v>926</v>
      </c>
      <c r="J3149" s="1203">
        <f t="shared" si="279"/>
        <v>926</v>
      </c>
    </row>
    <row r="3150" spans="2:10" ht="38.25">
      <c r="C3150" s="253" t="s">
        <v>4888</v>
      </c>
      <c r="D3150" s="259" t="s">
        <v>4889</v>
      </c>
      <c r="E3150" s="242">
        <v>68</v>
      </c>
      <c r="F3150" s="242">
        <v>68</v>
      </c>
      <c r="G3150" s="238">
        <v>40</v>
      </c>
      <c r="H3150" s="238">
        <v>40</v>
      </c>
      <c r="I3150" s="1171">
        <f t="shared" si="279"/>
        <v>108</v>
      </c>
      <c r="J3150" s="1171">
        <f t="shared" si="279"/>
        <v>108</v>
      </c>
    </row>
    <row r="3151" spans="2:10">
      <c r="C3151" s="233" t="s">
        <v>4890</v>
      </c>
      <c r="D3151" s="259" t="s">
        <v>4891</v>
      </c>
      <c r="E3151" s="242">
        <v>1</v>
      </c>
      <c r="F3151" s="242">
        <v>1</v>
      </c>
      <c r="G3151" s="238"/>
      <c r="H3151" s="238"/>
      <c r="I3151" s="1171">
        <f t="shared" si="279"/>
        <v>1</v>
      </c>
      <c r="J3151" s="1171">
        <f t="shared" si="279"/>
        <v>1</v>
      </c>
    </row>
    <row r="3152" spans="2:10">
      <c r="C3152" s="233" t="s">
        <v>1994</v>
      </c>
      <c r="D3152" s="259" t="s">
        <v>1995</v>
      </c>
      <c r="E3152" s="242">
        <v>3</v>
      </c>
      <c r="F3152" s="242">
        <v>3</v>
      </c>
      <c r="G3152" s="238"/>
      <c r="H3152" s="238"/>
      <c r="I3152" s="1171">
        <f t="shared" si="279"/>
        <v>3</v>
      </c>
      <c r="J3152" s="1171">
        <f t="shared" si="279"/>
        <v>3</v>
      </c>
    </row>
    <row r="3153" spans="3:10">
      <c r="C3153" s="233" t="s">
        <v>4892</v>
      </c>
      <c r="D3153" s="259" t="s">
        <v>4893</v>
      </c>
      <c r="E3153" s="242"/>
      <c r="F3153" s="242"/>
      <c r="G3153" s="238"/>
      <c r="H3153" s="238"/>
      <c r="I3153" s="1171">
        <f t="shared" si="279"/>
        <v>0</v>
      </c>
      <c r="J3153" s="1171">
        <f t="shared" si="279"/>
        <v>0</v>
      </c>
    </row>
    <row r="3154" spans="3:10">
      <c r="C3154" s="233" t="s">
        <v>124</v>
      </c>
      <c r="D3154" s="259" t="s">
        <v>4894</v>
      </c>
      <c r="E3154" s="242"/>
      <c r="F3154" s="242"/>
      <c r="G3154" s="238"/>
      <c r="H3154" s="238"/>
      <c r="I3154" s="1171">
        <f t="shared" si="279"/>
        <v>0</v>
      </c>
      <c r="J3154" s="1171">
        <f t="shared" si="279"/>
        <v>0</v>
      </c>
    </row>
    <row r="3155" spans="3:10">
      <c r="C3155" s="233" t="s">
        <v>4388</v>
      </c>
      <c r="D3155" s="259" t="s">
        <v>4895</v>
      </c>
      <c r="E3155" s="242">
        <v>17</v>
      </c>
      <c r="F3155" s="242">
        <v>17</v>
      </c>
      <c r="G3155" s="238">
        <v>24</v>
      </c>
      <c r="H3155" s="238">
        <v>24</v>
      </c>
      <c r="I3155" s="1171">
        <f t="shared" si="279"/>
        <v>41</v>
      </c>
      <c r="J3155" s="1171">
        <f t="shared" si="279"/>
        <v>41</v>
      </c>
    </row>
    <row r="3156" spans="3:10" ht="38.25">
      <c r="C3156" s="233" t="s">
        <v>3745</v>
      </c>
      <c r="D3156" s="259" t="s">
        <v>4896</v>
      </c>
      <c r="E3156" s="242">
        <v>101</v>
      </c>
      <c r="F3156" s="242">
        <v>101</v>
      </c>
      <c r="G3156" s="238"/>
      <c r="H3156" s="238"/>
      <c r="I3156" s="1171">
        <f t="shared" si="279"/>
        <v>101</v>
      </c>
      <c r="J3156" s="1171">
        <f t="shared" si="279"/>
        <v>101</v>
      </c>
    </row>
    <row r="3157" spans="3:10">
      <c r="C3157" s="233" t="s">
        <v>2507</v>
      </c>
      <c r="D3157" s="259" t="s">
        <v>2508</v>
      </c>
      <c r="E3157" s="242"/>
      <c r="F3157" s="242"/>
      <c r="G3157" s="238"/>
      <c r="H3157" s="238"/>
      <c r="I3157" s="1171">
        <f t="shared" si="279"/>
        <v>0</v>
      </c>
      <c r="J3157" s="1171">
        <f t="shared" si="279"/>
        <v>0</v>
      </c>
    </row>
    <row r="3158" spans="3:10" ht="25.5">
      <c r="C3158" s="233" t="s">
        <v>2031</v>
      </c>
      <c r="D3158" s="259" t="s">
        <v>4897</v>
      </c>
      <c r="E3158" s="242"/>
      <c r="F3158" s="242"/>
      <c r="G3158" s="238"/>
      <c r="H3158" s="238"/>
      <c r="I3158" s="1171">
        <f t="shared" si="279"/>
        <v>0</v>
      </c>
      <c r="J3158" s="1171">
        <f t="shared" si="279"/>
        <v>0</v>
      </c>
    </row>
    <row r="3159" spans="3:10" ht="25.5">
      <c r="C3159" s="253" t="s">
        <v>2035</v>
      </c>
      <c r="D3159" s="320" t="s">
        <v>2036</v>
      </c>
      <c r="E3159" s="242">
        <v>1</v>
      </c>
      <c r="F3159" s="242">
        <v>1</v>
      </c>
      <c r="G3159" s="238"/>
      <c r="H3159" s="238"/>
      <c r="I3159" s="1171">
        <f t="shared" si="279"/>
        <v>1</v>
      </c>
      <c r="J3159" s="1171">
        <f t="shared" si="279"/>
        <v>1</v>
      </c>
    </row>
    <row r="3160" spans="3:10" ht="38.25">
      <c r="C3160" s="253" t="s">
        <v>1799</v>
      </c>
      <c r="D3160" s="320" t="s">
        <v>1800</v>
      </c>
      <c r="E3160" s="242">
        <v>204</v>
      </c>
      <c r="F3160" s="242">
        <v>204</v>
      </c>
      <c r="G3160" s="238">
        <v>11</v>
      </c>
      <c r="H3160" s="238">
        <v>11</v>
      </c>
      <c r="I3160" s="1171">
        <f t="shared" si="279"/>
        <v>215</v>
      </c>
      <c r="J3160" s="1171">
        <f t="shared" si="279"/>
        <v>215</v>
      </c>
    </row>
    <row r="3161" spans="3:10" ht="25.5">
      <c r="C3161" s="233" t="s">
        <v>4898</v>
      </c>
      <c r="D3161" s="259" t="s">
        <v>4899</v>
      </c>
      <c r="E3161" s="242">
        <v>3</v>
      </c>
      <c r="F3161" s="242">
        <v>3</v>
      </c>
      <c r="G3161" s="238"/>
      <c r="H3161" s="238"/>
      <c r="I3161" s="1171">
        <f t="shared" si="279"/>
        <v>3</v>
      </c>
      <c r="J3161" s="1171">
        <f t="shared" si="279"/>
        <v>3</v>
      </c>
    </row>
    <row r="3162" spans="3:10">
      <c r="C3162" s="606" t="s">
        <v>2020</v>
      </c>
      <c r="D3162" s="607" t="s">
        <v>4900</v>
      </c>
      <c r="E3162" s="608">
        <v>221</v>
      </c>
      <c r="F3162" s="608">
        <v>221</v>
      </c>
      <c r="G3162" s="608">
        <v>99</v>
      </c>
      <c r="H3162" s="608">
        <v>99</v>
      </c>
      <c r="I3162" s="1171">
        <f t="shared" si="279"/>
        <v>320</v>
      </c>
      <c r="J3162" s="1171">
        <f t="shared" si="279"/>
        <v>320</v>
      </c>
    </row>
    <row r="3163" spans="3:10">
      <c r="C3163" s="606">
        <v>241021</v>
      </c>
      <c r="D3163" s="607" t="s">
        <v>2646</v>
      </c>
      <c r="E3163" s="608"/>
      <c r="F3163" s="608"/>
      <c r="G3163" s="608"/>
      <c r="H3163" s="608"/>
      <c r="I3163" s="1171">
        <f t="shared" si="279"/>
        <v>0</v>
      </c>
      <c r="J3163" s="1171">
        <f t="shared" si="279"/>
        <v>0</v>
      </c>
    </row>
    <row r="3164" spans="3:10">
      <c r="C3164" s="606" t="s">
        <v>4422</v>
      </c>
      <c r="D3164" s="607" t="s">
        <v>4423</v>
      </c>
      <c r="E3164" s="238"/>
      <c r="F3164" s="238"/>
      <c r="G3164" s="608"/>
      <c r="H3164" s="608"/>
      <c r="I3164" s="1171">
        <f t="shared" si="279"/>
        <v>0</v>
      </c>
      <c r="J3164" s="1171">
        <f t="shared" si="279"/>
        <v>0</v>
      </c>
    </row>
    <row r="3165" spans="3:10">
      <c r="C3165" s="606" t="s">
        <v>4901</v>
      </c>
      <c r="D3165" s="607" t="s">
        <v>4902</v>
      </c>
      <c r="E3165" s="238">
        <v>7</v>
      </c>
      <c r="F3165" s="238">
        <v>7</v>
      </c>
      <c r="G3165" s="238">
        <v>10</v>
      </c>
      <c r="H3165" s="238">
        <v>10</v>
      </c>
      <c r="I3165" s="1171">
        <f t="shared" si="279"/>
        <v>17</v>
      </c>
      <c r="J3165" s="1171">
        <f t="shared" si="279"/>
        <v>17</v>
      </c>
    </row>
    <row r="3166" spans="3:10">
      <c r="C3166" s="325" t="s">
        <v>2898</v>
      </c>
      <c r="D3166" s="325" t="s">
        <v>2899</v>
      </c>
      <c r="E3166" s="238"/>
      <c r="F3166" s="238"/>
      <c r="G3166" s="608">
        <v>2</v>
      </c>
      <c r="H3166" s="608">
        <v>2</v>
      </c>
      <c r="I3166" s="1171">
        <f t="shared" si="279"/>
        <v>2</v>
      </c>
      <c r="J3166" s="1171">
        <f t="shared" si="279"/>
        <v>2</v>
      </c>
    </row>
    <row r="3167" spans="3:10">
      <c r="C3167" s="606" t="s">
        <v>4427</v>
      </c>
      <c r="D3167" s="607" t="s">
        <v>4428</v>
      </c>
      <c r="E3167" s="238">
        <v>1</v>
      </c>
      <c r="F3167" s="238">
        <v>1</v>
      </c>
      <c r="G3167" s="608">
        <v>1</v>
      </c>
      <c r="H3167" s="608">
        <v>1</v>
      </c>
      <c r="I3167" s="1171">
        <f t="shared" si="279"/>
        <v>2</v>
      </c>
      <c r="J3167" s="1171">
        <f t="shared" si="279"/>
        <v>2</v>
      </c>
    </row>
    <row r="3168" spans="3:10">
      <c r="C3168" s="606" t="s">
        <v>2488</v>
      </c>
      <c r="D3168" s="607" t="s">
        <v>4903</v>
      </c>
      <c r="E3168" s="238"/>
      <c r="F3168" s="238"/>
      <c r="G3168" s="608">
        <v>2</v>
      </c>
      <c r="H3168" s="608">
        <v>2</v>
      </c>
      <c r="I3168" s="1171">
        <f t="shared" si="279"/>
        <v>2</v>
      </c>
      <c r="J3168" s="1171">
        <f t="shared" si="279"/>
        <v>2</v>
      </c>
    </row>
    <row r="3169" spans="3:10">
      <c r="C3169" s="599" t="s">
        <v>2254</v>
      </c>
      <c r="D3169" s="607" t="s">
        <v>2255</v>
      </c>
      <c r="E3169" s="238"/>
      <c r="F3169" s="238"/>
      <c r="G3169" s="608"/>
      <c r="H3169" s="608"/>
      <c r="I3169" s="1171">
        <f t="shared" si="279"/>
        <v>0</v>
      </c>
      <c r="J3169" s="1171">
        <f t="shared" si="279"/>
        <v>0</v>
      </c>
    </row>
    <row r="3170" spans="3:10">
      <c r="C3170" s="599" t="s">
        <v>3206</v>
      </c>
      <c r="D3170" s="607" t="s">
        <v>3207</v>
      </c>
      <c r="E3170" s="238">
        <v>1</v>
      </c>
      <c r="F3170" s="238">
        <v>1</v>
      </c>
      <c r="G3170" s="608">
        <v>2</v>
      </c>
      <c r="H3170" s="608">
        <v>2</v>
      </c>
      <c r="I3170" s="1171">
        <f t="shared" si="279"/>
        <v>3</v>
      </c>
      <c r="J3170" s="1171">
        <f t="shared" si="279"/>
        <v>3</v>
      </c>
    </row>
    <row r="3171" spans="3:10">
      <c r="C3171" s="609" t="s">
        <v>3113</v>
      </c>
      <c r="D3171" s="610" t="s">
        <v>3114</v>
      </c>
      <c r="E3171" s="608"/>
      <c r="F3171" s="608"/>
      <c r="G3171" s="608"/>
      <c r="H3171" s="608"/>
      <c r="I3171" s="1171">
        <f t="shared" si="279"/>
        <v>0</v>
      </c>
      <c r="J3171" s="1171">
        <f t="shared" si="279"/>
        <v>0</v>
      </c>
    </row>
    <row r="3172" spans="3:10">
      <c r="C3172" s="609" t="s">
        <v>3840</v>
      </c>
      <c r="D3172" s="610" t="s">
        <v>4904</v>
      </c>
      <c r="E3172" s="608"/>
      <c r="F3172" s="608"/>
      <c r="G3172" s="608"/>
      <c r="H3172" s="608"/>
      <c r="I3172" s="1171">
        <f t="shared" si="279"/>
        <v>0</v>
      </c>
      <c r="J3172" s="1171">
        <f t="shared" si="279"/>
        <v>0</v>
      </c>
    </row>
    <row r="3173" spans="3:10">
      <c r="C3173" s="609" t="s">
        <v>4905</v>
      </c>
      <c r="D3173" s="610" t="s">
        <v>4906</v>
      </c>
      <c r="E3173" s="608">
        <v>3</v>
      </c>
      <c r="F3173" s="608">
        <v>3</v>
      </c>
      <c r="G3173" s="608">
        <v>12</v>
      </c>
      <c r="H3173" s="608">
        <v>12</v>
      </c>
      <c r="I3173" s="1171">
        <f t="shared" si="279"/>
        <v>15</v>
      </c>
      <c r="J3173" s="1171">
        <f t="shared" si="279"/>
        <v>15</v>
      </c>
    </row>
    <row r="3174" spans="3:10">
      <c r="C3174" s="609" t="s">
        <v>3743</v>
      </c>
      <c r="D3174" s="610" t="s">
        <v>4907</v>
      </c>
      <c r="E3174" s="608">
        <v>34</v>
      </c>
      <c r="F3174" s="608">
        <v>34</v>
      </c>
      <c r="G3174" s="608">
        <v>1</v>
      </c>
      <c r="H3174" s="608">
        <v>1</v>
      </c>
      <c r="I3174" s="1171">
        <f t="shared" si="279"/>
        <v>35</v>
      </c>
      <c r="J3174" s="1171">
        <f t="shared" si="279"/>
        <v>35</v>
      </c>
    </row>
    <row r="3175" spans="3:10">
      <c r="C3175" s="609" t="s">
        <v>1908</v>
      </c>
      <c r="D3175" s="610" t="s">
        <v>1909</v>
      </c>
      <c r="E3175" s="608"/>
      <c r="F3175" s="608"/>
      <c r="G3175" s="608"/>
      <c r="H3175" s="608"/>
      <c r="I3175" s="1171">
        <f t="shared" si="279"/>
        <v>0</v>
      </c>
      <c r="J3175" s="1171">
        <f t="shared" si="279"/>
        <v>0</v>
      </c>
    </row>
    <row r="3176" spans="3:10">
      <c r="C3176" s="609" t="s">
        <v>4908</v>
      </c>
      <c r="D3176" s="610" t="s">
        <v>4909</v>
      </c>
      <c r="E3176" s="608"/>
      <c r="F3176" s="608"/>
      <c r="G3176" s="608"/>
      <c r="H3176" s="608"/>
      <c r="I3176" s="1171">
        <f t="shared" si="279"/>
        <v>0</v>
      </c>
      <c r="J3176" s="1171">
        <f t="shared" si="279"/>
        <v>0</v>
      </c>
    </row>
    <row r="3177" spans="3:10">
      <c r="C3177" s="606" t="s">
        <v>4401</v>
      </c>
      <c r="D3177" s="610" t="s">
        <v>4910</v>
      </c>
      <c r="E3177" s="608"/>
      <c r="F3177" s="608"/>
      <c r="G3177" s="608">
        <v>1</v>
      </c>
      <c r="H3177" s="608">
        <v>1</v>
      </c>
      <c r="I3177" s="1171">
        <f t="shared" si="279"/>
        <v>1</v>
      </c>
      <c r="J3177" s="1171">
        <f t="shared" si="279"/>
        <v>1</v>
      </c>
    </row>
    <row r="3178" spans="3:10" ht="38.25">
      <c r="C3178" s="606" t="s">
        <v>4911</v>
      </c>
      <c r="D3178" s="611" t="s">
        <v>4912</v>
      </c>
      <c r="E3178" s="608"/>
      <c r="F3178" s="608"/>
      <c r="G3178" s="608"/>
      <c r="H3178" s="608"/>
      <c r="I3178" s="1171">
        <f t="shared" si="279"/>
        <v>0</v>
      </c>
      <c r="J3178" s="1171">
        <f t="shared" si="279"/>
        <v>0</v>
      </c>
    </row>
    <row r="3179" spans="3:10" ht="38.25">
      <c r="C3179" s="606" t="s">
        <v>4913</v>
      </c>
      <c r="D3179" s="612" t="s">
        <v>4914</v>
      </c>
      <c r="E3179" s="608"/>
      <c r="F3179" s="608"/>
      <c r="G3179" s="608"/>
      <c r="H3179" s="608"/>
      <c r="I3179" s="1171">
        <f t="shared" si="279"/>
        <v>0</v>
      </c>
      <c r="J3179" s="1171">
        <f t="shared" si="279"/>
        <v>0</v>
      </c>
    </row>
    <row r="3180" spans="3:10">
      <c r="C3180" s="606" t="s">
        <v>4915</v>
      </c>
      <c r="D3180" s="610" t="s">
        <v>4916</v>
      </c>
      <c r="E3180" s="608"/>
      <c r="F3180" s="608"/>
      <c r="G3180" s="608"/>
      <c r="H3180" s="608"/>
      <c r="I3180" s="1171">
        <f t="shared" ref="I3180:J3215" si="280">E3180+G3180</f>
        <v>0</v>
      </c>
      <c r="J3180" s="1171">
        <f t="shared" si="280"/>
        <v>0</v>
      </c>
    </row>
    <row r="3181" spans="3:10">
      <c r="C3181" s="606" t="s">
        <v>3553</v>
      </c>
      <c r="D3181" s="610" t="s">
        <v>3609</v>
      </c>
      <c r="E3181" s="608"/>
      <c r="F3181" s="608"/>
      <c r="G3181" s="608"/>
      <c r="H3181" s="608"/>
      <c r="I3181" s="1171">
        <f t="shared" si="280"/>
        <v>0</v>
      </c>
      <c r="J3181" s="1171">
        <f t="shared" si="280"/>
        <v>0</v>
      </c>
    </row>
    <row r="3182" spans="3:10">
      <c r="C3182" s="606" t="s">
        <v>3263</v>
      </c>
      <c r="D3182" s="610" t="s">
        <v>4179</v>
      </c>
      <c r="E3182" s="608"/>
      <c r="F3182" s="608"/>
      <c r="G3182" s="608"/>
      <c r="H3182" s="608"/>
      <c r="I3182" s="1171">
        <f t="shared" si="280"/>
        <v>0</v>
      </c>
      <c r="J3182" s="1171">
        <f t="shared" si="280"/>
        <v>0</v>
      </c>
    </row>
    <row r="3183" spans="3:10" ht="25.5">
      <c r="C3183" s="233" t="s">
        <v>4888</v>
      </c>
      <c r="D3183" s="259" t="s">
        <v>4917</v>
      </c>
      <c r="E3183" s="608"/>
      <c r="F3183" s="608"/>
      <c r="G3183" s="608"/>
      <c r="H3183" s="608"/>
      <c r="I3183" s="1171">
        <f t="shared" si="280"/>
        <v>0</v>
      </c>
      <c r="J3183" s="1171">
        <f t="shared" si="280"/>
        <v>0</v>
      </c>
    </row>
    <row r="3184" spans="3:10" ht="25.5">
      <c r="C3184" s="253" t="s">
        <v>4918</v>
      </c>
      <c r="D3184" s="265" t="s">
        <v>4919</v>
      </c>
      <c r="E3184" s="608"/>
      <c r="F3184" s="608"/>
      <c r="G3184" s="608">
        <v>1</v>
      </c>
      <c r="H3184" s="608">
        <v>1</v>
      </c>
      <c r="I3184" s="1171">
        <f t="shared" si="280"/>
        <v>1</v>
      </c>
      <c r="J3184" s="1171">
        <f t="shared" si="280"/>
        <v>1</v>
      </c>
    </row>
    <row r="3185" spans="3:10">
      <c r="C3185" s="253" t="s">
        <v>4920</v>
      </c>
      <c r="D3185" s="265" t="s">
        <v>4921</v>
      </c>
      <c r="E3185" s="608">
        <v>1</v>
      </c>
      <c r="F3185" s="608">
        <v>1</v>
      </c>
      <c r="G3185" s="608"/>
      <c r="H3185" s="608"/>
      <c r="I3185" s="1171">
        <f t="shared" si="280"/>
        <v>1</v>
      </c>
      <c r="J3185" s="1171">
        <f t="shared" si="280"/>
        <v>1</v>
      </c>
    </row>
    <row r="3186" spans="3:10">
      <c r="C3186" s="253" t="s">
        <v>4922</v>
      </c>
      <c r="D3186" s="265" t="s">
        <v>4923</v>
      </c>
      <c r="E3186" s="608"/>
      <c r="F3186" s="608"/>
      <c r="G3186" s="608"/>
      <c r="H3186" s="608"/>
      <c r="I3186" s="1171">
        <f t="shared" si="280"/>
        <v>0</v>
      </c>
      <c r="J3186" s="1171">
        <f t="shared" si="280"/>
        <v>0</v>
      </c>
    </row>
    <row r="3187" spans="3:10" ht="25.5">
      <c r="C3187" s="253" t="s">
        <v>2144</v>
      </c>
      <c r="D3187" s="265" t="s">
        <v>4924</v>
      </c>
      <c r="E3187" s="608"/>
      <c r="F3187" s="608"/>
      <c r="G3187" s="608"/>
      <c r="H3187" s="608"/>
      <c r="I3187" s="1171">
        <f t="shared" si="280"/>
        <v>0</v>
      </c>
      <c r="J3187" s="1171">
        <f t="shared" si="280"/>
        <v>0</v>
      </c>
    </row>
    <row r="3188" spans="3:10" ht="25.5">
      <c r="C3188" s="253" t="s">
        <v>1803</v>
      </c>
      <c r="D3188" s="265" t="s">
        <v>2705</v>
      </c>
      <c r="E3188" s="608">
        <v>2</v>
      </c>
      <c r="F3188" s="608">
        <v>2</v>
      </c>
      <c r="G3188" s="608"/>
      <c r="H3188" s="608"/>
      <c r="I3188" s="1171">
        <f t="shared" si="280"/>
        <v>2</v>
      </c>
      <c r="J3188" s="1171">
        <f t="shared" si="280"/>
        <v>2</v>
      </c>
    </row>
    <row r="3189" spans="3:10">
      <c r="C3189" s="599" t="s">
        <v>4925</v>
      </c>
      <c r="D3189" s="613" t="s">
        <v>4926</v>
      </c>
      <c r="E3189" s="608"/>
      <c r="F3189" s="608"/>
      <c r="G3189" s="608"/>
      <c r="H3189" s="608"/>
      <c r="I3189" s="1171">
        <f t="shared" si="280"/>
        <v>0</v>
      </c>
      <c r="J3189" s="1171">
        <f t="shared" si="280"/>
        <v>0</v>
      </c>
    </row>
    <row r="3190" spans="3:10">
      <c r="C3190" s="599" t="s">
        <v>2470</v>
      </c>
      <c r="D3190" s="607" t="s">
        <v>2471</v>
      </c>
      <c r="E3190" s="608">
        <v>16</v>
      </c>
      <c r="F3190" s="608">
        <v>16</v>
      </c>
      <c r="G3190" s="608">
        <v>2</v>
      </c>
      <c r="H3190" s="608">
        <v>2</v>
      </c>
      <c r="I3190" s="1171">
        <f t="shared" si="280"/>
        <v>18</v>
      </c>
      <c r="J3190" s="1171">
        <f t="shared" si="280"/>
        <v>18</v>
      </c>
    </row>
    <row r="3191" spans="3:10">
      <c r="C3191" s="233" t="s">
        <v>4927</v>
      </c>
      <c r="D3191" s="607" t="s">
        <v>4928</v>
      </c>
      <c r="E3191" s="608"/>
      <c r="F3191" s="608"/>
      <c r="G3191" s="608"/>
      <c r="H3191" s="608"/>
      <c r="I3191" s="1171">
        <f t="shared" si="280"/>
        <v>0</v>
      </c>
      <c r="J3191" s="1171">
        <f t="shared" si="280"/>
        <v>0</v>
      </c>
    </row>
    <row r="3192" spans="3:10">
      <c r="C3192" s="253" t="s">
        <v>4929</v>
      </c>
      <c r="D3192" s="607" t="s">
        <v>4930</v>
      </c>
      <c r="E3192" s="608">
        <v>1</v>
      </c>
      <c r="F3192" s="608">
        <v>1</v>
      </c>
      <c r="G3192" s="608"/>
      <c r="H3192" s="608"/>
      <c r="I3192" s="1171">
        <f t="shared" si="280"/>
        <v>1</v>
      </c>
      <c r="J3192" s="1171">
        <f t="shared" si="280"/>
        <v>1</v>
      </c>
    </row>
    <row r="3193" spans="3:10">
      <c r="C3193" s="253" t="s">
        <v>2066</v>
      </c>
      <c r="D3193" s="607" t="s">
        <v>4931</v>
      </c>
      <c r="E3193" s="608"/>
      <c r="F3193" s="608"/>
      <c r="G3193" s="608"/>
      <c r="H3193" s="608"/>
      <c r="I3193" s="1171">
        <f t="shared" si="280"/>
        <v>0</v>
      </c>
      <c r="J3193" s="1171">
        <f t="shared" si="280"/>
        <v>0</v>
      </c>
    </row>
    <row r="3194" spans="3:10">
      <c r="C3194" s="599" t="s">
        <v>4932</v>
      </c>
      <c r="D3194" s="607" t="s">
        <v>4933</v>
      </c>
      <c r="E3194" s="608"/>
      <c r="F3194" s="608"/>
      <c r="G3194" s="608"/>
      <c r="H3194" s="608"/>
      <c r="I3194" s="1171">
        <f t="shared" si="280"/>
        <v>0</v>
      </c>
      <c r="J3194" s="1171">
        <f t="shared" si="280"/>
        <v>0</v>
      </c>
    </row>
    <row r="3195" spans="3:10">
      <c r="C3195" s="253" t="s">
        <v>122</v>
      </c>
      <c r="D3195" s="607" t="s">
        <v>3218</v>
      </c>
      <c r="E3195" s="608">
        <v>6</v>
      </c>
      <c r="F3195" s="608">
        <v>6</v>
      </c>
      <c r="G3195" s="608">
        <v>1</v>
      </c>
      <c r="H3195" s="608">
        <v>1</v>
      </c>
      <c r="I3195" s="1171">
        <f t="shared" si="280"/>
        <v>7</v>
      </c>
      <c r="J3195" s="1171">
        <f t="shared" si="280"/>
        <v>7</v>
      </c>
    </row>
    <row r="3196" spans="3:10">
      <c r="C3196" s="253" t="s">
        <v>4934</v>
      </c>
      <c r="D3196" s="607" t="s">
        <v>4935</v>
      </c>
      <c r="E3196" s="608"/>
      <c r="F3196" s="608"/>
      <c r="G3196" s="608"/>
      <c r="H3196" s="608"/>
      <c r="I3196" s="1171">
        <f t="shared" si="280"/>
        <v>0</v>
      </c>
      <c r="J3196" s="1171">
        <f t="shared" si="280"/>
        <v>0</v>
      </c>
    </row>
    <row r="3197" spans="3:10">
      <c r="C3197" s="253" t="s">
        <v>4437</v>
      </c>
      <c r="D3197" s="607" t="s">
        <v>4438</v>
      </c>
      <c r="E3197" s="608">
        <v>4</v>
      </c>
      <c r="F3197" s="608">
        <v>4</v>
      </c>
      <c r="G3197" s="608">
        <v>3</v>
      </c>
      <c r="H3197" s="608">
        <v>3</v>
      </c>
      <c r="I3197" s="1171">
        <f t="shared" si="280"/>
        <v>7</v>
      </c>
      <c r="J3197" s="1171">
        <f t="shared" si="280"/>
        <v>7</v>
      </c>
    </row>
    <row r="3198" spans="3:10">
      <c r="C3198" s="253" t="s">
        <v>4936</v>
      </c>
      <c r="D3198" s="607" t="s">
        <v>4937</v>
      </c>
      <c r="E3198" s="608"/>
      <c r="F3198" s="608"/>
      <c r="G3198" s="608"/>
      <c r="H3198" s="608"/>
      <c r="I3198" s="1171">
        <f t="shared" si="280"/>
        <v>0</v>
      </c>
      <c r="J3198" s="1171">
        <f t="shared" si="280"/>
        <v>0</v>
      </c>
    </row>
    <row r="3199" spans="3:10">
      <c r="C3199" s="253" t="s">
        <v>1846</v>
      </c>
      <c r="D3199" s="607" t="s">
        <v>4938</v>
      </c>
      <c r="E3199" s="608">
        <v>1</v>
      </c>
      <c r="F3199" s="608">
        <v>1</v>
      </c>
      <c r="G3199" s="608">
        <v>1</v>
      </c>
      <c r="H3199" s="608">
        <v>1</v>
      </c>
      <c r="I3199" s="1171">
        <f t="shared" si="280"/>
        <v>2</v>
      </c>
      <c r="J3199" s="1171">
        <f t="shared" si="280"/>
        <v>2</v>
      </c>
    </row>
    <row r="3200" spans="3:10" ht="38.25">
      <c r="C3200" s="253" t="s">
        <v>4939</v>
      </c>
      <c r="D3200" s="614" t="s">
        <v>4940</v>
      </c>
      <c r="E3200" s="608"/>
      <c r="F3200" s="608"/>
      <c r="G3200" s="608"/>
      <c r="H3200" s="608"/>
      <c r="I3200" s="1171">
        <f t="shared" si="280"/>
        <v>0</v>
      </c>
      <c r="J3200" s="1171">
        <f t="shared" si="280"/>
        <v>0</v>
      </c>
    </row>
    <row r="3201" spans="2:10">
      <c r="C3201" s="253" t="s">
        <v>2110</v>
      </c>
      <c r="D3201" s="614" t="s">
        <v>4941</v>
      </c>
      <c r="E3201" s="608"/>
      <c r="F3201" s="608"/>
      <c r="G3201" s="608"/>
      <c r="H3201" s="608"/>
      <c r="I3201" s="1171">
        <f t="shared" si="280"/>
        <v>0</v>
      </c>
      <c r="J3201" s="1171">
        <f t="shared" si="280"/>
        <v>0</v>
      </c>
    </row>
    <row r="3202" spans="2:10">
      <c r="C3202" s="253" t="s">
        <v>4942</v>
      </c>
      <c r="D3202" s="614" t="s">
        <v>4943</v>
      </c>
      <c r="E3202" s="608"/>
      <c r="F3202" s="608"/>
      <c r="G3202" s="608"/>
      <c r="H3202" s="608"/>
      <c r="I3202" s="1171">
        <f t="shared" si="280"/>
        <v>0</v>
      </c>
      <c r="J3202" s="1171">
        <f t="shared" si="280"/>
        <v>0</v>
      </c>
    </row>
    <row r="3203" spans="2:10">
      <c r="C3203" s="599" t="s">
        <v>3840</v>
      </c>
      <c r="D3203" s="607" t="s">
        <v>3841</v>
      </c>
      <c r="E3203" s="608"/>
      <c r="F3203" s="608"/>
      <c r="G3203" s="608"/>
      <c r="H3203" s="608"/>
      <c r="I3203" s="1171">
        <f t="shared" si="280"/>
        <v>0</v>
      </c>
      <c r="J3203" s="1171">
        <f t="shared" si="280"/>
        <v>0</v>
      </c>
    </row>
    <row r="3204" spans="2:10">
      <c r="C3204" s="599" t="s">
        <v>2134</v>
      </c>
      <c r="D3204" s="607" t="s">
        <v>2490</v>
      </c>
      <c r="E3204" s="608">
        <v>1</v>
      </c>
      <c r="F3204" s="608">
        <v>1</v>
      </c>
      <c r="G3204" s="608">
        <v>7</v>
      </c>
      <c r="H3204" s="608">
        <v>7</v>
      </c>
      <c r="I3204" s="1171">
        <f t="shared" si="280"/>
        <v>8</v>
      </c>
      <c r="J3204" s="1171">
        <f t="shared" si="280"/>
        <v>8</v>
      </c>
    </row>
    <row r="3205" spans="2:10">
      <c r="C3205" s="599" t="s">
        <v>4944</v>
      </c>
      <c r="D3205" s="607" t="s">
        <v>4945</v>
      </c>
      <c r="E3205" s="608"/>
      <c r="F3205" s="608"/>
      <c r="G3205" s="608">
        <v>1</v>
      </c>
      <c r="H3205" s="608">
        <v>1</v>
      </c>
      <c r="I3205" s="1171">
        <f t="shared" si="280"/>
        <v>1</v>
      </c>
      <c r="J3205" s="1171">
        <f t="shared" si="280"/>
        <v>1</v>
      </c>
    </row>
    <row r="3206" spans="2:10">
      <c r="C3206" s="599" t="s">
        <v>4946</v>
      </c>
      <c r="D3206" s="607" t="s">
        <v>4947</v>
      </c>
      <c r="E3206" s="608">
        <v>1</v>
      </c>
      <c r="F3206" s="608">
        <v>1</v>
      </c>
      <c r="G3206" s="608"/>
      <c r="H3206" s="608"/>
      <c r="I3206" s="1171">
        <f t="shared" si="280"/>
        <v>1</v>
      </c>
      <c r="J3206" s="1171">
        <f t="shared" si="280"/>
        <v>1</v>
      </c>
    </row>
    <row r="3207" spans="2:10" ht="25.5">
      <c r="C3207" s="599" t="s">
        <v>4948</v>
      </c>
      <c r="D3207" s="614" t="s">
        <v>4949</v>
      </c>
      <c r="E3207" s="608"/>
      <c r="F3207" s="608"/>
      <c r="G3207" s="608"/>
      <c r="H3207" s="608"/>
      <c r="I3207" s="1171">
        <f t="shared" si="280"/>
        <v>0</v>
      </c>
      <c r="J3207" s="1171">
        <f t="shared" si="280"/>
        <v>0</v>
      </c>
    </row>
    <row r="3208" spans="2:10">
      <c r="C3208" s="599" t="s">
        <v>4950</v>
      </c>
      <c r="D3208" s="614" t="s">
        <v>4951</v>
      </c>
      <c r="E3208" s="608">
        <v>3</v>
      </c>
      <c r="F3208" s="608">
        <v>3</v>
      </c>
      <c r="G3208" s="608"/>
      <c r="H3208" s="608"/>
      <c r="I3208" s="1171">
        <f t="shared" si="280"/>
        <v>3</v>
      </c>
      <c r="J3208" s="1171">
        <f t="shared" si="280"/>
        <v>3</v>
      </c>
    </row>
    <row r="3209" spans="2:10">
      <c r="C3209" s="599" t="s">
        <v>4952</v>
      </c>
      <c r="D3209" s="614" t="s">
        <v>4953</v>
      </c>
      <c r="E3209" s="608"/>
      <c r="F3209" s="608"/>
      <c r="G3209" s="608"/>
      <c r="H3209" s="608"/>
      <c r="I3209" s="1171">
        <f t="shared" si="280"/>
        <v>0</v>
      </c>
      <c r="J3209" s="1171">
        <f t="shared" si="280"/>
        <v>0</v>
      </c>
    </row>
    <row r="3210" spans="2:10">
      <c r="C3210" s="599" t="s">
        <v>1916</v>
      </c>
      <c r="D3210" s="607" t="s">
        <v>1917</v>
      </c>
      <c r="E3210" s="608"/>
      <c r="F3210" s="608"/>
      <c r="G3210" s="608">
        <v>1</v>
      </c>
      <c r="H3210" s="608">
        <v>1</v>
      </c>
      <c r="I3210" s="1171">
        <f t="shared" si="280"/>
        <v>1</v>
      </c>
      <c r="J3210" s="1171">
        <f t="shared" si="280"/>
        <v>1</v>
      </c>
    </row>
    <row r="3211" spans="2:10">
      <c r="C3211" s="599" t="s">
        <v>4954</v>
      </c>
      <c r="D3211" s="607" t="s">
        <v>4955</v>
      </c>
      <c r="E3211" s="608"/>
      <c r="F3211" s="608"/>
      <c r="G3211" s="608">
        <v>1</v>
      </c>
      <c r="H3211" s="608">
        <v>1</v>
      </c>
      <c r="I3211" s="1171">
        <f t="shared" si="280"/>
        <v>1</v>
      </c>
      <c r="J3211" s="1171">
        <f t="shared" si="280"/>
        <v>1</v>
      </c>
    </row>
    <row r="3212" spans="2:10">
      <c r="C3212" s="599" t="s">
        <v>4956</v>
      </c>
      <c r="D3212" s="607" t="s">
        <v>4957</v>
      </c>
      <c r="E3212" s="608">
        <v>1</v>
      </c>
      <c r="F3212" s="608">
        <v>1</v>
      </c>
      <c r="G3212" s="608"/>
      <c r="H3212" s="608"/>
      <c r="I3212" s="1171">
        <f t="shared" si="280"/>
        <v>1</v>
      </c>
      <c r="J3212" s="1171">
        <f t="shared" si="280"/>
        <v>1</v>
      </c>
    </row>
    <row r="3213" spans="2:10">
      <c r="C3213" s="599" t="s">
        <v>4958</v>
      </c>
      <c r="D3213" s="607" t="s">
        <v>4959</v>
      </c>
      <c r="E3213" s="608"/>
      <c r="F3213" s="608"/>
      <c r="G3213" s="608">
        <v>1</v>
      </c>
      <c r="H3213" s="608">
        <v>1</v>
      </c>
      <c r="I3213" s="1171">
        <f t="shared" si="280"/>
        <v>1</v>
      </c>
      <c r="J3213" s="1171">
        <f t="shared" si="280"/>
        <v>1</v>
      </c>
    </row>
    <row r="3214" spans="2:10">
      <c r="C3214" s="599"/>
      <c r="D3214" s="607"/>
      <c r="E3214" s="608"/>
      <c r="F3214" s="608"/>
      <c r="G3214" s="608"/>
      <c r="H3214" s="608"/>
      <c r="I3214" s="1171">
        <f t="shared" si="280"/>
        <v>0</v>
      </c>
      <c r="J3214" s="1171">
        <f t="shared" si="280"/>
        <v>0</v>
      </c>
    </row>
    <row r="3215" spans="2:10">
      <c r="C3215" s="599"/>
      <c r="D3215" s="607"/>
      <c r="E3215" s="608"/>
      <c r="F3215" s="608"/>
      <c r="G3215" s="608"/>
      <c r="H3215" s="608"/>
      <c r="I3215" s="1171">
        <f t="shared" si="280"/>
        <v>0</v>
      </c>
      <c r="J3215" s="1171">
        <f t="shared" si="280"/>
        <v>0</v>
      </c>
    </row>
    <row r="3216" spans="2:10">
      <c r="B3216" s="594" t="s">
        <v>4960</v>
      </c>
      <c r="D3216" s="615"/>
      <c r="E3216" s="616"/>
      <c r="F3216" s="616"/>
      <c r="G3216" s="616"/>
      <c r="H3216" s="616"/>
      <c r="I3216" s="616"/>
      <c r="J3216" s="610"/>
    </row>
    <row r="3217" spans="2:10">
      <c r="B3217" s="594" t="s">
        <v>202</v>
      </c>
      <c r="D3217" s="595"/>
      <c r="E3217" s="1202">
        <v>7291</v>
      </c>
      <c r="F3217" s="1202">
        <v>4887</v>
      </c>
      <c r="G3217" s="1202">
        <v>2645</v>
      </c>
      <c r="H3217" s="1202">
        <v>1077</v>
      </c>
      <c r="I3217" s="1203">
        <f t="shared" ref="I3217:J3254" si="281">E3217+G3217</f>
        <v>9936</v>
      </c>
      <c r="J3217" s="1203">
        <f t="shared" si="281"/>
        <v>5964</v>
      </c>
    </row>
    <row r="3218" spans="2:10">
      <c r="B3218" s="597" t="s">
        <v>203</v>
      </c>
      <c r="D3218" s="598"/>
      <c r="E3218" s="1204">
        <f>SUM(E3219:E3252)</f>
        <v>11521</v>
      </c>
      <c r="F3218" s="1204">
        <f>SUM(F3219:F3252)</f>
        <v>9366</v>
      </c>
      <c r="G3218" s="1204">
        <f>SUM(G3219:G3252)</f>
        <v>3018</v>
      </c>
      <c r="H3218" s="1204">
        <f>SUM(H3219:H3252)</f>
        <v>2682</v>
      </c>
      <c r="I3218" s="1203">
        <f t="shared" si="281"/>
        <v>14539</v>
      </c>
      <c r="J3218" s="1203">
        <f t="shared" si="281"/>
        <v>12048</v>
      </c>
    </row>
    <row r="3219" spans="2:10">
      <c r="C3219" s="233" t="s">
        <v>2613</v>
      </c>
      <c r="D3219" s="234" t="s">
        <v>2614</v>
      </c>
      <c r="E3219" s="242">
        <v>272</v>
      </c>
      <c r="F3219" s="242">
        <v>272</v>
      </c>
      <c r="G3219" s="238">
        <v>64</v>
      </c>
      <c r="H3219" s="238">
        <v>64</v>
      </c>
      <c r="I3219" s="1171">
        <f t="shared" si="281"/>
        <v>336</v>
      </c>
      <c r="J3219" s="1171">
        <f t="shared" si="281"/>
        <v>336</v>
      </c>
    </row>
    <row r="3220" spans="2:10">
      <c r="C3220" s="233" t="s">
        <v>2413</v>
      </c>
      <c r="D3220" s="234" t="s">
        <v>2414</v>
      </c>
      <c r="E3220" s="242">
        <v>604</v>
      </c>
      <c r="F3220" s="242">
        <v>594</v>
      </c>
      <c r="G3220" s="238">
        <v>68</v>
      </c>
      <c r="H3220" s="238">
        <v>66</v>
      </c>
      <c r="I3220" s="1171">
        <f t="shared" si="281"/>
        <v>672</v>
      </c>
      <c r="J3220" s="1171">
        <f t="shared" si="281"/>
        <v>660</v>
      </c>
    </row>
    <row r="3221" spans="2:10">
      <c r="C3221" s="233" t="s">
        <v>2415</v>
      </c>
      <c r="D3221" s="234" t="s">
        <v>2416</v>
      </c>
      <c r="E3221" s="242">
        <v>3767</v>
      </c>
      <c r="F3221" s="242">
        <v>3765</v>
      </c>
      <c r="G3221" s="238">
        <v>1507</v>
      </c>
      <c r="H3221" s="238">
        <v>1208</v>
      </c>
      <c r="I3221" s="1171">
        <f t="shared" si="281"/>
        <v>5274</v>
      </c>
      <c r="J3221" s="1171">
        <f t="shared" si="281"/>
        <v>4973</v>
      </c>
    </row>
    <row r="3222" spans="2:10">
      <c r="C3222" s="233" t="s">
        <v>2615</v>
      </c>
      <c r="D3222" s="234" t="s">
        <v>2616</v>
      </c>
      <c r="E3222" s="242">
        <v>143</v>
      </c>
      <c r="F3222" s="242">
        <v>8</v>
      </c>
      <c r="G3222" s="238">
        <v>34</v>
      </c>
      <c r="H3222" s="238">
        <v>1</v>
      </c>
      <c r="I3222" s="1171">
        <f t="shared" si="281"/>
        <v>177</v>
      </c>
      <c r="J3222" s="1171">
        <f t="shared" si="281"/>
        <v>9</v>
      </c>
    </row>
    <row r="3223" spans="2:10">
      <c r="C3223" s="233" t="s">
        <v>4340</v>
      </c>
      <c r="D3223" s="234" t="s">
        <v>4341</v>
      </c>
      <c r="E3223" s="242">
        <v>45</v>
      </c>
      <c r="F3223" s="242">
        <v>3</v>
      </c>
      <c r="G3223" s="238">
        <v>3</v>
      </c>
      <c r="H3223" s="238">
        <v>3</v>
      </c>
      <c r="I3223" s="1171">
        <f t="shared" si="281"/>
        <v>48</v>
      </c>
      <c r="J3223" s="1171">
        <f t="shared" si="281"/>
        <v>6</v>
      </c>
    </row>
    <row r="3224" spans="2:10">
      <c r="C3224" s="233" t="s">
        <v>3183</v>
      </c>
      <c r="D3224" s="234" t="s">
        <v>4961</v>
      </c>
      <c r="E3224" s="242">
        <v>18</v>
      </c>
      <c r="F3224" s="242">
        <v>18</v>
      </c>
      <c r="G3224" s="238">
        <v>2</v>
      </c>
      <c r="H3224" s="238">
        <v>2</v>
      </c>
      <c r="I3224" s="1171">
        <f t="shared" si="281"/>
        <v>20</v>
      </c>
      <c r="J3224" s="1171">
        <f t="shared" si="281"/>
        <v>20</v>
      </c>
    </row>
    <row r="3225" spans="2:10">
      <c r="C3225" s="233" t="s">
        <v>137</v>
      </c>
      <c r="D3225" s="234" t="s">
        <v>1787</v>
      </c>
      <c r="E3225" s="242">
        <v>414</v>
      </c>
      <c r="F3225" s="242">
        <v>414</v>
      </c>
      <c r="G3225" s="238">
        <v>13</v>
      </c>
      <c r="H3225" s="238">
        <v>11</v>
      </c>
      <c r="I3225" s="1171">
        <f t="shared" si="281"/>
        <v>427</v>
      </c>
      <c r="J3225" s="1171">
        <f t="shared" si="281"/>
        <v>425</v>
      </c>
    </row>
    <row r="3226" spans="2:10">
      <c r="C3226" s="233" t="s">
        <v>4342</v>
      </c>
      <c r="D3226" s="234" t="s">
        <v>4343</v>
      </c>
      <c r="E3226" s="242">
        <v>53</v>
      </c>
      <c r="F3226" s="242">
        <v>1</v>
      </c>
      <c r="G3226" s="238">
        <v>26</v>
      </c>
      <c r="H3226" s="238">
        <v>26</v>
      </c>
      <c r="I3226" s="1171">
        <f t="shared" si="281"/>
        <v>79</v>
      </c>
      <c r="J3226" s="1171">
        <f t="shared" si="281"/>
        <v>27</v>
      </c>
    </row>
    <row r="3227" spans="2:10">
      <c r="C3227" s="233" t="s">
        <v>2010</v>
      </c>
      <c r="D3227" s="234" t="s">
        <v>2011</v>
      </c>
      <c r="E3227" s="242">
        <v>1915</v>
      </c>
      <c r="F3227" s="242">
        <v>2</v>
      </c>
      <c r="G3227" s="238">
        <v>541</v>
      </c>
      <c r="H3227" s="238">
        <v>541</v>
      </c>
      <c r="I3227" s="1171">
        <f t="shared" si="281"/>
        <v>2456</v>
      </c>
      <c r="J3227" s="1171">
        <f t="shared" si="281"/>
        <v>543</v>
      </c>
    </row>
    <row r="3228" spans="2:10">
      <c r="C3228" s="233" t="s">
        <v>4962</v>
      </c>
      <c r="D3228" s="234" t="s">
        <v>4963</v>
      </c>
      <c r="E3228" s="242">
        <v>1</v>
      </c>
      <c r="F3228" s="242">
        <v>1</v>
      </c>
      <c r="G3228" s="238">
        <v>5</v>
      </c>
      <c r="H3228" s="238">
        <v>5</v>
      </c>
      <c r="I3228" s="1171">
        <f t="shared" si="281"/>
        <v>6</v>
      </c>
      <c r="J3228" s="1171">
        <f t="shared" si="281"/>
        <v>6</v>
      </c>
    </row>
    <row r="3229" spans="2:10">
      <c r="C3229" s="233" t="s">
        <v>4964</v>
      </c>
      <c r="D3229" s="234" t="s">
        <v>4965</v>
      </c>
      <c r="E3229" s="242"/>
      <c r="F3229" s="242"/>
      <c r="G3229" s="238"/>
      <c r="H3229" s="238"/>
      <c r="I3229" s="1171">
        <f t="shared" si="281"/>
        <v>0</v>
      </c>
      <c r="J3229" s="1171">
        <f t="shared" si="281"/>
        <v>0</v>
      </c>
    </row>
    <row r="3230" spans="2:10">
      <c r="C3230" s="233" t="s">
        <v>4966</v>
      </c>
      <c r="D3230" s="234" t="s">
        <v>4967</v>
      </c>
      <c r="E3230" s="242">
        <v>115</v>
      </c>
      <c r="F3230" s="242">
        <v>115</v>
      </c>
      <c r="G3230" s="238">
        <v>14</v>
      </c>
      <c r="H3230" s="238">
        <v>14</v>
      </c>
      <c r="I3230" s="1171">
        <f t="shared" si="281"/>
        <v>129</v>
      </c>
      <c r="J3230" s="1171">
        <f t="shared" si="281"/>
        <v>129</v>
      </c>
    </row>
    <row r="3231" spans="2:10">
      <c r="C3231" s="233" t="s">
        <v>4968</v>
      </c>
      <c r="D3231" s="234" t="s">
        <v>4969</v>
      </c>
      <c r="E3231" s="242">
        <v>5</v>
      </c>
      <c r="F3231" s="242">
        <v>5</v>
      </c>
      <c r="G3231" s="238">
        <v>1</v>
      </c>
      <c r="H3231" s="238">
        <v>1</v>
      </c>
      <c r="I3231" s="1171">
        <f t="shared" si="281"/>
        <v>6</v>
      </c>
      <c r="J3231" s="1171">
        <f t="shared" si="281"/>
        <v>6</v>
      </c>
    </row>
    <row r="3232" spans="2:10">
      <c r="C3232" s="233" t="s">
        <v>3807</v>
      </c>
      <c r="D3232" s="234" t="s">
        <v>4970</v>
      </c>
      <c r="E3232" s="242">
        <v>31</v>
      </c>
      <c r="F3232" s="242">
        <v>31</v>
      </c>
      <c r="G3232" s="238">
        <v>1</v>
      </c>
      <c r="H3232" s="238">
        <v>1</v>
      </c>
      <c r="I3232" s="1171">
        <f t="shared" si="281"/>
        <v>32</v>
      </c>
      <c r="J3232" s="1171">
        <f t="shared" si="281"/>
        <v>32</v>
      </c>
    </row>
    <row r="3233" spans="3:10" ht="25.5">
      <c r="C3233" s="233" t="s">
        <v>3747</v>
      </c>
      <c r="D3233" s="234" t="s">
        <v>4971</v>
      </c>
      <c r="E3233" s="242">
        <v>78</v>
      </c>
      <c r="F3233" s="242">
        <v>78</v>
      </c>
      <c r="G3233" s="238">
        <v>10</v>
      </c>
      <c r="H3233" s="238">
        <v>10</v>
      </c>
      <c r="I3233" s="1171">
        <f t="shared" si="281"/>
        <v>88</v>
      </c>
      <c r="J3233" s="1171">
        <f t="shared" si="281"/>
        <v>88</v>
      </c>
    </row>
    <row r="3234" spans="3:10">
      <c r="C3234" s="599" t="s">
        <v>3785</v>
      </c>
      <c r="D3234" s="613" t="s">
        <v>4972</v>
      </c>
      <c r="E3234" s="608">
        <v>41</v>
      </c>
      <c r="F3234" s="608">
        <v>41</v>
      </c>
      <c r="G3234" s="238"/>
      <c r="H3234" s="238"/>
      <c r="I3234" s="1171">
        <f t="shared" si="281"/>
        <v>41</v>
      </c>
      <c r="J3234" s="1171">
        <f t="shared" si="281"/>
        <v>41</v>
      </c>
    </row>
    <row r="3235" spans="3:10">
      <c r="C3235" s="599" t="s">
        <v>3767</v>
      </c>
      <c r="D3235" s="613" t="s">
        <v>4973</v>
      </c>
      <c r="E3235" s="608">
        <v>279</v>
      </c>
      <c r="F3235" s="608">
        <v>279</v>
      </c>
      <c r="G3235" s="238">
        <v>4</v>
      </c>
      <c r="H3235" s="238">
        <v>4</v>
      </c>
      <c r="I3235" s="1171">
        <f t="shared" si="281"/>
        <v>283</v>
      </c>
      <c r="J3235" s="1171">
        <f t="shared" si="281"/>
        <v>283</v>
      </c>
    </row>
    <row r="3236" spans="3:10" ht="51">
      <c r="C3236" s="599" t="s">
        <v>3252</v>
      </c>
      <c r="D3236" s="617" t="s">
        <v>4974</v>
      </c>
      <c r="E3236" s="608"/>
      <c r="F3236" s="608"/>
      <c r="G3236" s="238"/>
      <c r="H3236" s="238"/>
      <c r="I3236" s="1171">
        <f t="shared" si="281"/>
        <v>0</v>
      </c>
      <c r="J3236" s="1171">
        <f t="shared" si="281"/>
        <v>0</v>
      </c>
    </row>
    <row r="3237" spans="3:10" ht="25.5">
      <c r="C3237" s="599" t="s">
        <v>3805</v>
      </c>
      <c r="D3237" s="234" t="s">
        <v>3806</v>
      </c>
      <c r="E3237" s="608">
        <v>50</v>
      </c>
      <c r="F3237" s="608">
        <v>50</v>
      </c>
      <c r="G3237" s="238"/>
      <c r="H3237" s="238"/>
      <c r="I3237" s="1171">
        <f t="shared" si="281"/>
        <v>50</v>
      </c>
      <c r="J3237" s="1171">
        <f t="shared" si="281"/>
        <v>50</v>
      </c>
    </row>
    <row r="3238" spans="3:10" ht="25.5">
      <c r="C3238" s="599" t="s">
        <v>3787</v>
      </c>
      <c r="D3238" s="234" t="s">
        <v>3788</v>
      </c>
      <c r="E3238" s="608">
        <v>250</v>
      </c>
      <c r="F3238" s="608">
        <v>250</v>
      </c>
      <c r="G3238" s="238">
        <v>3</v>
      </c>
      <c r="H3238" s="238">
        <v>3</v>
      </c>
      <c r="I3238" s="1171">
        <f t="shared" si="281"/>
        <v>253</v>
      </c>
      <c r="J3238" s="1171">
        <f t="shared" si="281"/>
        <v>253</v>
      </c>
    </row>
    <row r="3239" spans="3:10">
      <c r="C3239" s="599" t="s">
        <v>2647</v>
      </c>
      <c r="D3239" s="613" t="s">
        <v>4975</v>
      </c>
      <c r="E3239" s="608">
        <v>9</v>
      </c>
      <c r="F3239" s="608">
        <v>8</v>
      </c>
      <c r="G3239" s="238">
        <v>296</v>
      </c>
      <c r="H3239" s="238">
        <v>296</v>
      </c>
      <c r="I3239" s="1171">
        <f t="shared" si="281"/>
        <v>305</v>
      </c>
      <c r="J3239" s="1171">
        <f t="shared" si="281"/>
        <v>304</v>
      </c>
    </row>
    <row r="3240" spans="3:10">
      <c r="C3240" s="599" t="s">
        <v>3789</v>
      </c>
      <c r="D3240" s="613" t="s">
        <v>4976</v>
      </c>
      <c r="E3240" s="608">
        <v>83</v>
      </c>
      <c r="F3240" s="608">
        <v>83</v>
      </c>
      <c r="G3240" s="238"/>
      <c r="H3240" s="238"/>
      <c r="I3240" s="1171">
        <f t="shared" si="281"/>
        <v>83</v>
      </c>
      <c r="J3240" s="1171">
        <f t="shared" si="281"/>
        <v>83</v>
      </c>
    </row>
    <row r="3241" spans="3:10">
      <c r="C3241" s="599" t="s">
        <v>2043</v>
      </c>
      <c r="D3241" s="613" t="s">
        <v>4977</v>
      </c>
      <c r="E3241" s="238"/>
      <c r="F3241" s="238"/>
      <c r="G3241" s="238">
        <v>20</v>
      </c>
      <c r="H3241" s="238">
        <v>20</v>
      </c>
      <c r="I3241" s="1171">
        <f t="shared" si="281"/>
        <v>20</v>
      </c>
      <c r="J3241" s="1171">
        <f t="shared" si="281"/>
        <v>20</v>
      </c>
    </row>
    <row r="3242" spans="3:10" ht="38.25">
      <c r="C3242" s="599" t="s">
        <v>2045</v>
      </c>
      <c r="D3242" s="617" t="s">
        <v>4978</v>
      </c>
      <c r="E3242" s="238">
        <v>3345</v>
      </c>
      <c r="F3242" s="238">
        <v>3345</v>
      </c>
      <c r="G3242" s="238">
        <v>405</v>
      </c>
      <c r="H3242" s="238">
        <v>405</v>
      </c>
      <c r="I3242" s="1171">
        <f t="shared" si="281"/>
        <v>3750</v>
      </c>
      <c r="J3242" s="1171">
        <f t="shared" si="281"/>
        <v>3750</v>
      </c>
    </row>
    <row r="3243" spans="3:10">
      <c r="C3243" s="599" t="s">
        <v>3787</v>
      </c>
      <c r="D3243" s="613" t="s">
        <v>4979</v>
      </c>
      <c r="E3243" s="608"/>
      <c r="F3243" s="608"/>
      <c r="G3243" s="238"/>
      <c r="H3243" s="238"/>
      <c r="I3243" s="1171">
        <f t="shared" si="281"/>
        <v>0</v>
      </c>
      <c r="J3243" s="1171">
        <f t="shared" si="281"/>
        <v>0</v>
      </c>
    </row>
    <row r="3244" spans="3:10">
      <c r="C3244" s="599" t="s">
        <v>4980</v>
      </c>
      <c r="D3244" s="613" t="s">
        <v>4981</v>
      </c>
      <c r="E3244" s="608">
        <v>2</v>
      </c>
      <c r="F3244" s="608">
        <v>2</v>
      </c>
      <c r="G3244" s="238"/>
      <c r="H3244" s="238"/>
      <c r="I3244" s="1171">
        <f t="shared" si="281"/>
        <v>2</v>
      </c>
      <c r="J3244" s="1171">
        <f t="shared" si="281"/>
        <v>2</v>
      </c>
    </row>
    <row r="3245" spans="3:10">
      <c r="C3245" s="599" t="s">
        <v>4966</v>
      </c>
      <c r="D3245" s="613" t="s">
        <v>4982</v>
      </c>
      <c r="E3245" s="608"/>
      <c r="F3245" s="608"/>
      <c r="G3245" s="238"/>
      <c r="H3245" s="238"/>
      <c r="I3245" s="1171">
        <f t="shared" si="281"/>
        <v>0</v>
      </c>
      <c r="J3245" s="1171">
        <f t="shared" si="281"/>
        <v>0</v>
      </c>
    </row>
    <row r="3246" spans="3:10">
      <c r="C3246" s="599" t="s">
        <v>4983</v>
      </c>
      <c r="D3246" s="613" t="s">
        <v>4984</v>
      </c>
      <c r="E3246" s="608"/>
      <c r="F3246" s="608"/>
      <c r="G3246" s="608"/>
      <c r="H3246" s="608"/>
      <c r="I3246" s="1171">
        <f t="shared" si="281"/>
        <v>0</v>
      </c>
      <c r="J3246" s="1171">
        <f t="shared" si="281"/>
        <v>0</v>
      </c>
    </row>
    <row r="3247" spans="3:10" ht="25.5">
      <c r="C3247" s="233" t="s">
        <v>4962</v>
      </c>
      <c r="D3247" s="234" t="s">
        <v>4985</v>
      </c>
      <c r="E3247" s="608"/>
      <c r="F3247" s="608"/>
      <c r="G3247" s="608"/>
      <c r="H3247" s="608"/>
      <c r="I3247" s="1171">
        <f t="shared" si="281"/>
        <v>0</v>
      </c>
      <c r="J3247" s="1171">
        <f t="shared" si="281"/>
        <v>0</v>
      </c>
    </row>
    <row r="3248" spans="3:10">
      <c r="C3248" s="599" t="s">
        <v>4986</v>
      </c>
      <c r="D3248" s="613" t="s">
        <v>4987</v>
      </c>
      <c r="E3248" s="608"/>
      <c r="F3248" s="608"/>
      <c r="G3248" s="608"/>
      <c r="H3248" s="608"/>
      <c r="I3248" s="1171">
        <f t="shared" si="281"/>
        <v>0</v>
      </c>
      <c r="J3248" s="1171">
        <f t="shared" si="281"/>
        <v>0</v>
      </c>
    </row>
    <row r="3249" spans="2:10">
      <c r="C3249" s="233" t="s">
        <v>4988</v>
      </c>
      <c r="D3249" s="259" t="s">
        <v>4989</v>
      </c>
      <c r="E3249" s="608">
        <v>1</v>
      </c>
      <c r="F3249" s="608">
        <v>1</v>
      </c>
      <c r="G3249" s="608"/>
      <c r="H3249" s="608"/>
      <c r="I3249" s="1171">
        <f t="shared" si="281"/>
        <v>1</v>
      </c>
      <c r="J3249" s="1171">
        <f t="shared" si="281"/>
        <v>1</v>
      </c>
    </row>
    <row r="3250" spans="2:10">
      <c r="C3250" s="233" t="s">
        <v>4990</v>
      </c>
      <c r="D3250" s="259" t="s">
        <v>4991</v>
      </c>
      <c r="E3250" s="608"/>
      <c r="F3250" s="608"/>
      <c r="G3250" s="608">
        <v>1</v>
      </c>
      <c r="H3250" s="608">
        <v>1</v>
      </c>
      <c r="I3250" s="1171">
        <f t="shared" si="281"/>
        <v>1</v>
      </c>
      <c r="J3250" s="1171">
        <f t="shared" si="281"/>
        <v>1</v>
      </c>
    </row>
    <row r="3251" spans="2:10">
      <c r="C3251" s="599"/>
      <c r="D3251" s="613"/>
      <c r="E3251" s="608"/>
      <c r="F3251" s="608"/>
      <c r="G3251" s="608"/>
      <c r="H3251" s="608"/>
      <c r="I3251" s="1171">
        <f t="shared" si="281"/>
        <v>0</v>
      </c>
      <c r="J3251" s="1171">
        <f t="shared" si="281"/>
        <v>0</v>
      </c>
    </row>
    <row r="3252" spans="2:10">
      <c r="C3252" s="618"/>
      <c r="D3252" s="606"/>
      <c r="E3252" s="608"/>
      <c r="F3252" s="608"/>
      <c r="G3252" s="608"/>
      <c r="H3252" s="608"/>
      <c r="I3252" s="1171">
        <f t="shared" si="281"/>
        <v>0</v>
      </c>
      <c r="J3252" s="1171">
        <f t="shared" si="281"/>
        <v>0</v>
      </c>
    </row>
    <row r="3253" spans="2:10">
      <c r="C3253" s="619" t="s">
        <v>204</v>
      </c>
      <c r="D3253" s="620"/>
      <c r="E3253" s="608"/>
      <c r="F3253" s="608"/>
      <c r="G3253" s="608"/>
      <c r="H3253" s="608"/>
      <c r="I3253" s="1171">
        <f t="shared" si="281"/>
        <v>0</v>
      </c>
      <c r="J3253" s="1171">
        <f t="shared" si="281"/>
        <v>0</v>
      </c>
    </row>
    <row r="3254" spans="2:10">
      <c r="C3254" s="618" t="s">
        <v>137</v>
      </c>
      <c r="D3254" s="606" t="s">
        <v>4992</v>
      </c>
      <c r="E3254" s="608"/>
      <c r="F3254" s="608"/>
      <c r="G3254" s="608"/>
      <c r="H3254" s="608"/>
      <c r="I3254" s="1171">
        <f t="shared" si="281"/>
        <v>0</v>
      </c>
      <c r="J3254" s="1171">
        <f t="shared" si="281"/>
        <v>0</v>
      </c>
    </row>
    <row r="3255" spans="2:10">
      <c r="B3255" s="594" t="s">
        <v>4993</v>
      </c>
      <c r="D3255" s="615"/>
      <c r="E3255" s="621"/>
      <c r="F3255" s="621"/>
      <c r="G3255" s="621"/>
      <c r="H3255" s="621"/>
      <c r="I3255" s="621"/>
      <c r="J3255" s="622"/>
    </row>
    <row r="3256" spans="2:10">
      <c r="B3256" s="594" t="s">
        <v>202</v>
      </c>
      <c r="D3256" s="595"/>
      <c r="E3256" s="1202">
        <v>1341</v>
      </c>
      <c r="F3256" s="1202">
        <v>0</v>
      </c>
      <c r="G3256" s="1202">
        <v>153</v>
      </c>
      <c r="H3256" s="1202">
        <v>0</v>
      </c>
      <c r="I3256" s="1203">
        <f t="shared" ref="I3256:J3270" si="282">E3256+G3256</f>
        <v>1494</v>
      </c>
      <c r="J3256" s="1203">
        <f t="shared" si="282"/>
        <v>0</v>
      </c>
    </row>
    <row r="3257" spans="2:10">
      <c r="B3257" s="597" t="s">
        <v>203</v>
      </c>
      <c r="D3257" s="623"/>
      <c r="E3257" s="1204">
        <f>SUM(E3258:E3270)</f>
        <v>1461</v>
      </c>
      <c r="F3257" s="1204">
        <f>SUM(F3258:F3270)</f>
        <v>0</v>
      </c>
      <c r="G3257" s="1204">
        <f>SUM(G3258:G3270)</f>
        <v>158</v>
      </c>
      <c r="H3257" s="1204">
        <f>SUM(H3258:H3270)</f>
        <v>0</v>
      </c>
      <c r="I3257" s="1203">
        <f t="shared" si="282"/>
        <v>1619</v>
      </c>
      <c r="J3257" s="1203">
        <f t="shared" si="282"/>
        <v>0</v>
      </c>
    </row>
    <row r="3258" spans="2:10" ht="51">
      <c r="C3258" s="253" t="s">
        <v>2417</v>
      </c>
      <c r="D3258" s="234" t="s">
        <v>4994</v>
      </c>
      <c r="E3258" s="238">
        <v>1454</v>
      </c>
      <c r="F3258" s="238"/>
      <c r="G3258" s="238">
        <v>156</v>
      </c>
      <c r="H3258" s="238"/>
      <c r="I3258" s="1171">
        <f t="shared" si="282"/>
        <v>1610</v>
      </c>
      <c r="J3258" s="1171">
        <f t="shared" si="282"/>
        <v>0</v>
      </c>
    </row>
    <row r="3259" spans="2:10" ht="32.25" customHeight="1">
      <c r="C3259" s="253" t="s">
        <v>3185</v>
      </c>
      <c r="D3259" s="234" t="s">
        <v>4995</v>
      </c>
      <c r="E3259" s="242"/>
      <c r="F3259" s="242"/>
      <c r="G3259" s="238"/>
      <c r="H3259" s="238"/>
      <c r="I3259" s="1171">
        <f t="shared" si="282"/>
        <v>0</v>
      </c>
      <c r="J3259" s="1171">
        <f t="shared" si="282"/>
        <v>0</v>
      </c>
    </row>
    <row r="3260" spans="2:10" ht="25.5">
      <c r="C3260" s="253" t="s">
        <v>3187</v>
      </c>
      <c r="D3260" s="234" t="s">
        <v>4996</v>
      </c>
      <c r="E3260" s="242">
        <v>5</v>
      </c>
      <c r="F3260" s="242"/>
      <c r="G3260" s="238"/>
      <c r="H3260" s="238"/>
      <c r="I3260" s="1171">
        <f t="shared" si="282"/>
        <v>5</v>
      </c>
      <c r="J3260" s="1171">
        <f t="shared" si="282"/>
        <v>0</v>
      </c>
    </row>
    <row r="3261" spans="2:10" ht="25.5">
      <c r="C3261" s="253" t="s">
        <v>3189</v>
      </c>
      <c r="D3261" s="234" t="s">
        <v>4997</v>
      </c>
      <c r="E3261" s="242">
        <v>2</v>
      </c>
      <c r="F3261" s="242"/>
      <c r="G3261" s="238">
        <v>2</v>
      </c>
      <c r="H3261" s="238"/>
      <c r="I3261" s="1171">
        <f t="shared" si="282"/>
        <v>4</v>
      </c>
      <c r="J3261" s="1171">
        <f t="shared" si="282"/>
        <v>0</v>
      </c>
    </row>
    <row r="3262" spans="2:10" ht="27" customHeight="1">
      <c r="C3262" s="253" t="s">
        <v>3191</v>
      </c>
      <c r="D3262" s="234" t="s">
        <v>4998</v>
      </c>
      <c r="E3262" s="242"/>
      <c r="F3262" s="242"/>
      <c r="G3262" s="238"/>
      <c r="H3262" s="238"/>
      <c r="I3262" s="1171">
        <f t="shared" si="282"/>
        <v>0</v>
      </c>
      <c r="J3262" s="1171">
        <f t="shared" si="282"/>
        <v>0</v>
      </c>
    </row>
    <row r="3263" spans="2:10" ht="38.25">
      <c r="C3263" s="253" t="s">
        <v>3193</v>
      </c>
      <c r="D3263" s="234" t="s">
        <v>4999</v>
      </c>
      <c r="E3263" s="242"/>
      <c r="F3263" s="242"/>
      <c r="G3263" s="238"/>
      <c r="H3263" s="238"/>
      <c r="I3263" s="1171">
        <f t="shared" si="282"/>
        <v>0</v>
      </c>
      <c r="J3263" s="1171">
        <f t="shared" si="282"/>
        <v>0</v>
      </c>
    </row>
    <row r="3264" spans="2:10" ht="42.75" customHeight="1">
      <c r="C3264" s="243" t="s">
        <v>3170</v>
      </c>
      <c r="D3264" s="268" t="s">
        <v>3171</v>
      </c>
      <c r="E3264" s="242"/>
      <c r="F3264" s="242"/>
      <c r="G3264" s="238"/>
      <c r="H3264" s="238"/>
      <c r="I3264" s="1171">
        <f t="shared" si="282"/>
        <v>0</v>
      </c>
      <c r="J3264" s="1171">
        <f t="shared" si="282"/>
        <v>0</v>
      </c>
    </row>
    <row r="3265" spans="2:10" ht="39">
      <c r="C3265" s="243" t="s">
        <v>3208</v>
      </c>
      <c r="D3265" s="234" t="s">
        <v>5000</v>
      </c>
      <c r="E3265" s="242"/>
      <c r="F3265" s="242"/>
      <c r="G3265" s="238"/>
      <c r="H3265" s="238"/>
      <c r="I3265" s="1171">
        <f t="shared" si="282"/>
        <v>0</v>
      </c>
      <c r="J3265" s="1171">
        <f t="shared" si="282"/>
        <v>0</v>
      </c>
    </row>
    <row r="3266" spans="2:10" ht="45">
      <c r="C3266" s="243" t="s">
        <v>3210</v>
      </c>
      <c r="D3266" s="268" t="s">
        <v>5001</v>
      </c>
      <c r="E3266" s="242"/>
      <c r="F3266" s="242"/>
      <c r="G3266" s="238"/>
      <c r="H3266" s="238"/>
      <c r="I3266" s="1171">
        <f t="shared" si="282"/>
        <v>0</v>
      </c>
      <c r="J3266" s="1171">
        <f t="shared" si="282"/>
        <v>0</v>
      </c>
    </row>
    <row r="3267" spans="2:10" ht="30">
      <c r="C3267" s="243" t="s">
        <v>3283</v>
      </c>
      <c r="D3267" s="268" t="s">
        <v>5002</v>
      </c>
      <c r="E3267" s="242"/>
      <c r="F3267" s="242"/>
      <c r="G3267" s="238"/>
      <c r="H3267" s="238"/>
      <c r="I3267" s="1171">
        <f t="shared" si="282"/>
        <v>0</v>
      </c>
      <c r="J3267" s="1171">
        <f t="shared" si="282"/>
        <v>0</v>
      </c>
    </row>
    <row r="3268" spans="2:10" ht="30">
      <c r="C3268" s="243" t="s">
        <v>5003</v>
      </c>
      <c r="D3268" s="268" t="s">
        <v>5004</v>
      </c>
      <c r="E3268" s="242"/>
      <c r="F3268" s="242"/>
      <c r="G3268" s="238"/>
      <c r="H3268" s="238"/>
      <c r="I3268" s="1171">
        <f t="shared" si="282"/>
        <v>0</v>
      </c>
      <c r="J3268" s="1171">
        <f t="shared" si="282"/>
        <v>0</v>
      </c>
    </row>
    <row r="3269" spans="2:10" ht="51">
      <c r="C3269" s="599" t="s">
        <v>3252</v>
      </c>
      <c r="D3269" s="617" t="s">
        <v>4974</v>
      </c>
      <c r="E3269" s="608"/>
      <c r="F3269" s="608"/>
      <c r="G3269" s="238"/>
      <c r="H3269" s="238"/>
      <c r="I3269" s="1171">
        <f t="shared" si="282"/>
        <v>0</v>
      </c>
      <c r="J3269" s="1171">
        <f t="shared" si="282"/>
        <v>0</v>
      </c>
    </row>
    <row r="3270" spans="2:10" ht="51">
      <c r="C3270" s="243" t="s">
        <v>5005</v>
      </c>
      <c r="D3270" s="617" t="s">
        <v>5006</v>
      </c>
      <c r="E3270" s="242"/>
      <c r="F3270" s="242"/>
      <c r="G3270" s="238"/>
      <c r="H3270" s="238"/>
      <c r="I3270" s="1171">
        <f t="shared" si="282"/>
        <v>0</v>
      </c>
      <c r="J3270" s="1171">
        <f t="shared" si="282"/>
        <v>0</v>
      </c>
    </row>
    <row r="3271" spans="2:10">
      <c r="B3271" s="594" t="s">
        <v>5007</v>
      </c>
      <c r="D3271" s="615"/>
      <c r="E3271" s="621"/>
      <c r="F3271" s="621"/>
      <c r="G3271" s="621"/>
      <c r="H3271" s="621"/>
      <c r="I3271" s="621"/>
      <c r="J3271" s="622"/>
    </row>
    <row r="3272" spans="2:10">
      <c r="B3272" s="594" t="s">
        <v>202</v>
      </c>
      <c r="D3272" s="595"/>
      <c r="E3272" s="1202">
        <v>6727</v>
      </c>
      <c r="F3272" s="1202">
        <v>6727</v>
      </c>
      <c r="G3272" s="1202">
        <v>1836</v>
      </c>
      <c r="H3272" s="1202">
        <v>1836</v>
      </c>
      <c r="I3272" s="1203">
        <f t="shared" ref="I3272:J3303" si="283">E3272+G3272</f>
        <v>8563</v>
      </c>
      <c r="J3272" s="1203">
        <f t="shared" si="283"/>
        <v>8563</v>
      </c>
    </row>
    <row r="3273" spans="2:10">
      <c r="B3273" s="597" t="s">
        <v>203</v>
      </c>
      <c r="D3273" s="598"/>
      <c r="E3273" s="1204">
        <f>SUM(E3274:E3330)</f>
        <v>7765</v>
      </c>
      <c r="F3273" s="1204">
        <f>SUM(F3274:F3330)</f>
        <v>7765</v>
      </c>
      <c r="G3273" s="1204">
        <f>SUM(G3274:G3330)</f>
        <v>2056</v>
      </c>
      <c r="H3273" s="1204">
        <f>SUM(H3274:H3330)</f>
        <v>2056</v>
      </c>
      <c r="I3273" s="1203">
        <f t="shared" si="283"/>
        <v>9821</v>
      </c>
      <c r="J3273" s="1203">
        <f t="shared" si="283"/>
        <v>9821</v>
      </c>
    </row>
    <row r="3274" spans="2:10">
      <c r="C3274" s="233" t="s">
        <v>5008</v>
      </c>
      <c r="D3274" s="234" t="s">
        <v>5009</v>
      </c>
      <c r="E3274" s="624">
        <v>1679</v>
      </c>
      <c r="F3274" s="624">
        <v>1679</v>
      </c>
      <c r="G3274" s="624">
        <v>558</v>
      </c>
      <c r="H3274" s="624">
        <v>558</v>
      </c>
      <c r="I3274" s="1171">
        <f t="shared" si="283"/>
        <v>2237</v>
      </c>
      <c r="J3274" s="1171">
        <f t="shared" si="283"/>
        <v>2237</v>
      </c>
    </row>
    <row r="3275" spans="2:10" ht="38.25">
      <c r="C3275" s="233" t="s">
        <v>5010</v>
      </c>
      <c r="D3275" s="234" t="s">
        <v>5011</v>
      </c>
      <c r="E3275" s="242">
        <v>88</v>
      </c>
      <c r="F3275" s="242">
        <v>88</v>
      </c>
      <c r="G3275" s="238">
        <v>18</v>
      </c>
      <c r="H3275" s="238">
        <v>18</v>
      </c>
      <c r="I3275" s="1171">
        <f t="shared" si="283"/>
        <v>106</v>
      </c>
      <c r="J3275" s="1171">
        <f t="shared" si="283"/>
        <v>106</v>
      </c>
    </row>
    <row r="3276" spans="2:10" ht="25.5">
      <c r="C3276" s="233" t="s">
        <v>5012</v>
      </c>
      <c r="D3276" s="234" t="s">
        <v>5013</v>
      </c>
      <c r="E3276" s="242"/>
      <c r="F3276" s="242"/>
      <c r="G3276" s="238">
        <v>1</v>
      </c>
      <c r="H3276" s="238">
        <v>1</v>
      </c>
      <c r="I3276" s="1171">
        <f t="shared" si="283"/>
        <v>1</v>
      </c>
      <c r="J3276" s="1171">
        <f t="shared" si="283"/>
        <v>1</v>
      </c>
    </row>
    <row r="3277" spans="2:10">
      <c r="C3277" s="606" t="s">
        <v>5014</v>
      </c>
      <c r="D3277" s="264" t="s">
        <v>5015</v>
      </c>
      <c r="E3277" s="242">
        <v>2</v>
      </c>
      <c r="F3277" s="242">
        <v>2</v>
      </c>
      <c r="G3277" s="238"/>
      <c r="H3277" s="238"/>
      <c r="I3277" s="1171">
        <f t="shared" si="283"/>
        <v>2</v>
      </c>
      <c r="J3277" s="1171">
        <f t="shared" si="283"/>
        <v>2</v>
      </c>
    </row>
    <row r="3278" spans="2:10" ht="25.5">
      <c r="C3278" s="233" t="s">
        <v>5016</v>
      </c>
      <c r="D3278" s="234" t="s">
        <v>5017</v>
      </c>
      <c r="E3278" s="242">
        <v>2</v>
      </c>
      <c r="F3278" s="242">
        <v>2</v>
      </c>
      <c r="G3278" s="238"/>
      <c r="H3278" s="238"/>
      <c r="I3278" s="1171">
        <f t="shared" si="283"/>
        <v>2</v>
      </c>
      <c r="J3278" s="1171">
        <f t="shared" si="283"/>
        <v>2</v>
      </c>
    </row>
    <row r="3279" spans="2:10" ht="25.5">
      <c r="C3279" s="233" t="s">
        <v>5018</v>
      </c>
      <c r="D3279" s="234" t="s">
        <v>5019</v>
      </c>
      <c r="E3279" s="242">
        <v>1</v>
      </c>
      <c r="F3279" s="242">
        <v>1</v>
      </c>
      <c r="G3279" s="238"/>
      <c r="H3279" s="238"/>
      <c r="I3279" s="1171">
        <f t="shared" si="283"/>
        <v>1</v>
      </c>
      <c r="J3279" s="1171">
        <f t="shared" si="283"/>
        <v>1</v>
      </c>
    </row>
    <row r="3280" spans="2:10" ht="38.25">
      <c r="C3280" s="606" t="s">
        <v>5020</v>
      </c>
      <c r="D3280" s="234" t="s">
        <v>5021</v>
      </c>
      <c r="E3280" s="242">
        <v>1</v>
      </c>
      <c r="F3280" s="242">
        <v>1</v>
      </c>
      <c r="G3280" s="238"/>
      <c r="H3280" s="238"/>
      <c r="I3280" s="1171">
        <f t="shared" si="283"/>
        <v>1</v>
      </c>
      <c r="J3280" s="1171">
        <f t="shared" si="283"/>
        <v>1</v>
      </c>
    </row>
    <row r="3281" spans="3:10" ht="25.5">
      <c r="C3281" s="606" t="s">
        <v>5022</v>
      </c>
      <c r="D3281" s="234" t="s">
        <v>5023</v>
      </c>
      <c r="E3281" s="242"/>
      <c r="F3281" s="242"/>
      <c r="G3281" s="238"/>
      <c r="H3281" s="238"/>
      <c r="I3281" s="1171">
        <f t="shared" si="283"/>
        <v>0</v>
      </c>
      <c r="J3281" s="1171">
        <f t="shared" si="283"/>
        <v>0</v>
      </c>
    </row>
    <row r="3282" spans="3:10" ht="25.5">
      <c r="C3282" s="233" t="s">
        <v>5024</v>
      </c>
      <c r="D3282" s="234" t="s">
        <v>5025</v>
      </c>
      <c r="E3282" s="242">
        <v>38</v>
      </c>
      <c r="F3282" s="242">
        <v>38</v>
      </c>
      <c r="G3282" s="238">
        <v>7</v>
      </c>
      <c r="H3282" s="238">
        <v>7</v>
      </c>
      <c r="I3282" s="1171">
        <f t="shared" si="283"/>
        <v>45</v>
      </c>
      <c r="J3282" s="1171">
        <f t="shared" si="283"/>
        <v>45</v>
      </c>
    </row>
    <row r="3283" spans="3:10" ht="38.25">
      <c r="C3283" s="233" t="s">
        <v>5026</v>
      </c>
      <c r="D3283" s="234" t="s">
        <v>5027</v>
      </c>
      <c r="E3283" s="242"/>
      <c r="F3283" s="242"/>
      <c r="G3283" s="238"/>
      <c r="H3283" s="238"/>
      <c r="I3283" s="1171">
        <f t="shared" si="283"/>
        <v>0</v>
      </c>
      <c r="J3283" s="1171">
        <f t="shared" si="283"/>
        <v>0</v>
      </c>
    </row>
    <row r="3284" spans="3:10" ht="25.5">
      <c r="C3284" s="233" t="s">
        <v>5028</v>
      </c>
      <c r="D3284" s="234" t="s">
        <v>5029</v>
      </c>
      <c r="E3284" s="242">
        <v>159</v>
      </c>
      <c r="F3284" s="242">
        <v>159</v>
      </c>
      <c r="G3284" s="238">
        <v>35</v>
      </c>
      <c r="H3284" s="238">
        <v>35</v>
      </c>
      <c r="I3284" s="1171">
        <f t="shared" si="283"/>
        <v>194</v>
      </c>
      <c r="J3284" s="1171">
        <f t="shared" si="283"/>
        <v>194</v>
      </c>
    </row>
    <row r="3285" spans="3:10" ht="38.25">
      <c r="C3285" s="233" t="s">
        <v>5030</v>
      </c>
      <c r="D3285" s="234" t="s">
        <v>5031</v>
      </c>
      <c r="E3285" s="242">
        <v>66</v>
      </c>
      <c r="F3285" s="242">
        <v>66</v>
      </c>
      <c r="G3285" s="238">
        <v>15</v>
      </c>
      <c r="H3285" s="238">
        <v>15</v>
      </c>
      <c r="I3285" s="1171">
        <f t="shared" si="283"/>
        <v>81</v>
      </c>
      <c r="J3285" s="1171">
        <f t="shared" si="283"/>
        <v>81</v>
      </c>
    </row>
    <row r="3286" spans="3:10" ht="25.5">
      <c r="C3286" s="233" t="s">
        <v>5032</v>
      </c>
      <c r="D3286" s="234" t="s">
        <v>5033</v>
      </c>
      <c r="E3286" s="242"/>
      <c r="F3286" s="242"/>
      <c r="G3286" s="238"/>
      <c r="H3286" s="238"/>
      <c r="I3286" s="1171">
        <f t="shared" si="283"/>
        <v>0</v>
      </c>
      <c r="J3286" s="1171">
        <f t="shared" si="283"/>
        <v>0</v>
      </c>
    </row>
    <row r="3287" spans="3:10" ht="25.5">
      <c r="C3287" s="233" t="s">
        <v>5034</v>
      </c>
      <c r="D3287" s="234" t="s">
        <v>5035</v>
      </c>
      <c r="E3287" s="242"/>
      <c r="F3287" s="242"/>
      <c r="G3287" s="238"/>
      <c r="H3287" s="238"/>
      <c r="I3287" s="1171">
        <f t="shared" si="283"/>
        <v>0</v>
      </c>
      <c r="J3287" s="1171">
        <f t="shared" si="283"/>
        <v>0</v>
      </c>
    </row>
    <row r="3288" spans="3:10" ht="38.25">
      <c r="C3288" s="233" t="s">
        <v>5036</v>
      </c>
      <c r="D3288" s="234" t="s">
        <v>5037</v>
      </c>
      <c r="E3288" s="242">
        <v>1648</v>
      </c>
      <c r="F3288" s="242">
        <v>1648</v>
      </c>
      <c r="G3288" s="238">
        <v>395</v>
      </c>
      <c r="H3288" s="238">
        <v>395</v>
      </c>
      <c r="I3288" s="1171">
        <f t="shared" si="283"/>
        <v>2043</v>
      </c>
      <c r="J3288" s="1171">
        <f t="shared" si="283"/>
        <v>2043</v>
      </c>
    </row>
    <row r="3289" spans="3:10" ht="38.25">
      <c r="C3289" s="233" t="s">
        <v>5038</v>
      </c>
      <c r="D3289" s="234" t="s">
        <v>5039</v>
      </c>
      <c r="E3289" s="242">
        <v>6</v>
      </c>
      <c r="F3289" s="242">
        <v>6</v>
      </c>
      <c r="G3289" s="238"/>
      <c r="H3289" s="238"/>
      <c r="I3289" s="1171">
        <f t="shared" si="283"/>
        <v>6</v>
      </c>
      <c r="J3289" s="1171">
        <f t="shared" si="283"/>
        <v>6</v>
      </c>
    </row>
    <row r="3290" spans="3:10">
      <c r="C3290" s="233" t="s">
        <v>5040</v>
      </c>
      <c r="D3290" s="234" t="s">
        <v>5041</v>
      </c>
      <c r="E3290" s="242"/>
      <c r="F3290" s="242"/>
      <c r="G3290" s="238"/>
      <c r="H3290" s="238"/>
      <c r="I3290" s="1171">
        <f t="shared" si="283"/>
        <v>0</v>
      </c>
      <c r="J3290" s="1171">
        <f t="shared" si="283"/>
        <v>0</v>
      </c>
    </row>
    <row r="3291" spans="3:10" ht="38.25">
      <c r="C3291" s="233" t="s">
        <v>5042</v>
      </c>
      <c r="D3291" s="234" t="s">
        <v>5043</v>
      </c>
      <c r="E3291" s="242">
        <v>1364</v>
      </c>
      <c r="F3291" s="242">
        <v>1364</v>
      </c>
      <c r="G3291" s="238">
        <v>369</v>
      </c>
      <c r="H3291" s="238">
        <v>369</v>
      </c>
      <c r="I3291" s="1171">
        <f t="shared" si="283"/>
        <v>1733</v>
      </c>
      <c r="J3291" s="1171">
        <f t="shared" si="283"/>
        <v>1733</v>
      </c>
    </row>
    <row r="3292" spans="3:10">
      <c r="C3292" s="233" t="s">
        <v>5044</v>
      </c>
      <c r="D3292" s="234" t="s">
        <v>5045</v>
      </c>
      <c r="E3292" s="242"/>
      <c r="F3292" s="242"/>
      <c r="G3292" s="238"/>
      <c r="H3292" s="238"/>
      <c r="I3292" s="1171">
        <f t="shared" si="283"/>
        <v>0</v>
      </c>
      <c r="J3292" s="1171">
        <f t="shared" si="283"/>
        <v>0</v>
      </c>
    </row>
    <row r="3293" spans="3:10" ht="38.25">
      <c r="C3293" s="233" t="s">
        <v>5046</v>
      </c>
      <c r="D3293" s="234" t="s">
        <v>5047</v>
      </c>
      <c r="E3293" s="242">
        <v>227</v>
      </c>
      <c r="F3293" s="242">
        <v>227</v>
      </c>
      <c r="G3293" s="238">
        <v>29</v>
      </c>
      <c r="H3293" s="238">
        <v>29</v>
      </c>
      <c r="I3293" s="1171">
        <f t="shared" si="283"/>
        <v>256</v>
      </c>
      <c r="J3293" s="1171">
        <f t="shared" si="283"/>
        <v>256</v>
      </c>
    </row>
    <row r="3294" spans="3:10" ht="25.5">
      <c r="C3294" s="233" t="s">
        <v>5048</v>
      </c>
      <c r="D3294" s="234" t="s">
        <v>5049</v>
      </c>
      <c r="E3294" s="242"/>
      <c r="F3294" s="242"/>
      <c r="G3294" s="238"/>
      <c r="H3294" s="238"/>
      <c r="I3294" s="1171">
        <f t="shared" si="283"/>
        <v>0</v>
      </c>
      <c r="J3294" s="1171">
        <f t="shared" si="283"/>
        <v>0</v>
      </c>
    </row>
    <row r="3295" spans="3:10" ht="38.25">
      <c r="C3295" s="233" t="s">
        <v>5050</v>
      </c>
      <c r="D3295" s="234" t="s">
        <v>5051</v>
      </c>
      <c r="E3295" s="242">
        <v>1325</v>
      </c>
      <c r="F3295" s="242">
        <v>1325</v>
      </c>
      <c r="G3295" s="238">
        <v>351</v>
      </c>
      <c r="H3295" s="238">
        <v>351</v>
      </c>
      <c r="I3295" s="1171">
        <f t="shared" si="283"/>
        <v>1676</v>
      </c>
      <c r="J3295" s="1171">
        <f t="shared" si="283"/>
        <v>1676</v>
      </c>
    </row>
    <row r="3296" spans="3:10" ht="25.5">
      <c r="C3296" s="233" t="s">
        <v>5052</v>
      </c>
      <c r="D3296" s="234" t="s">
        <v>5053</v>
      </c>
      <c r="E3296" s="242"/>
      <c r="F3296" s="242"/>
      <c r="G3296" s="238"/>
      <c r="H3296" s="238"/>
      <c r="I3296" s="1171">
        <f t="shared" si="283"/>
        <v>0</v>
      </c>
      <c r="J3296" s="1171">
        <f t="shared" si="283"/>
        <v>0</v>
      </c>
    </row>
    <row r="3297" spans="3:10" ht="51">
      <c r="C3297" s="233" t="s">
        <v>5054</v>
      </c>
      <c r="D3297" s="234" t="s">
        <v>5055</v>
      </c>
      <c r="E3297" s="242">
        <v>1</v>
      </c>
      <c r="F3297" s="242">
        <v>1</v>
      </c>
      <c r="G3297" s="238"/>
      <c r="H3297" s="238"/>
      <c r="I3297" s="1171">
        <f t="shared" si="283"/>
        <v>1</v>
      </c>
      <c r="J3297" s="1171">
        <f t="shared" si="283"/>
        <v>1</v>
      </c>
    </row>
    <row r="3298" spans="3:10" ht="25.5">
      <c r="C3298" s="233" t="s">
        <v>5056</v>
      </c>
      <c r="D3298" s="234" t="s">
        <v>5057</v>
      </c>
      <c r="E3298" s="242"/>
      <c r="F3298" s="242"/>
      <c r="G3298" s="238"/>
      <c r="H3298" s="238"/>
      <c r="I3298" s="1171">
        <f t="shared" si="283"/>
        <v>0</v>
      </c>
      <c r="J3298" s="1171">
        <f t="shared" si="283"/>
        <v>0</v>
      </c>
    </row>
    <row r="3299" spans="3:10" ht="38.25">
      <c r="C3299" s="233" t="s">
        <v>5058</v>
      </c>
      <c r="D3299" s="234" t="s">
        <v>5059</v>
      </c>
      <c r="E3299" s="242"/>
      <c r="F3299" s="242"/>
      <c r="G3299" s="238"/>
      <c r="H3299" s="238"/>
      <c r="I3299" s="1171">
        <f t="shared" si="283"/>
        <v>0</v>
      </c>
      <c r="J3299" s="1171">
        <f t="shared" si="283"/>
        <v>0</v>
      </c>
    </row>
    <row r="3300" spans="3:10" ht="51">
      <c r="C3300" s="606" t="s">
        <v>5060</v>
      </c>
      <c r="D3300" s="234" t="s">
        <v>5061</v>
      </c>
      <c r="E3300" s="608"/>
      <c r="F3300" s="608"/>
      <c r="G3300" s="608"/>
      <c r="H3300" s="608"/>
      <c r="I3300" s="1171">
        <f t="shared" si="283"/>
        <v>0</v>
      </c>
      <c r="J3300" s="1171">
        <f t="shared" si="283"/>
        <v>0</v>
      </c>
    </row>
    <row r="3301" spans="3:10" ht="38.25">
      <c r="C3301" s="606" t="s">
        <v>5062</v>
      </c>
      <c r="D3301" s="264" t="s">
        <v>5063</v>
      </c>
      <c r="E3301" s="608"/>
      <c r="F3301" s="608"/>
      <c r="G3301" s="608"/>
      <c r="H3301" s="608"/>
      <c r="I3301" s="1171">
        <f t="shared" si="283"/>
        <v>0</v>
      </c>
      <c r="J3301" s="1171">
        <f t="shared" si="283"/>
        <v>0</v>
      </c>
    </row>
    <row r="3302" spans="3:10" ht="25.5">
      <c r="C3302" s="606" t="s">
        <v>5064</v>
      </c>
      <c r="D3302" s="265" t="s">
        <v>5065</v>
      </c>
      <c r="E3302" s="608"/>
      <c r="F3302" s="608"/>
      <c r="G3302" s="608"/>
      <c r="H3302" s="608"/>
      <c r="I3302" s="1171">
        <f t="shared" si="283"/>
        <v>0</v>
      </c>
      <c r="J3302" s="1171">
        <f t="shared" si="283"/>
        <v>0</v>
      </c>
    </row>
    <row r="3303" spans="3:10" ht="38.25">
      <c r="C3303" s="625" t="s">
        <v>5066</v>
      </c>
      <c r="D3303" s="617" t="s">
        <v>5067</v>
      </c>
      <c r="E3303" s="608"/>
      <c r="F3303" s="608"/>
      <c r="G3303" s="238"/>
      <c r="H3303" s="238"/>
      <c r="I3303" s="1171">
        <f t="shared" si="283"/>
        <v>0</v>
      </c>
      <c r="J3303" s="1171">
        <f t="shared" si="283"/>
        <v>0</v>
      </c>
    </row>
    <row r="3304" spans="3:10" ht="51">
      <c r="C3304" s="233" t="s">
        <v>5068</v>
      </c>
      <c r="D3304" s="234" t="s">
        <v>5069</v>
      </c>
      <c r="E3304" s="608"/>
      <c r="F3304" s="608"/>
      <c r="G3304" s="238"/>
      <c r="H3304" s="238"/>
      <c r="I3304" s="1171">
        <f t="shared" ref="I3304:J3330" si="284">E3304+G3304</f>
        <v>0</v>
      </c>
      <c r="J3304" s="1171">
        <f t="shared" si="284"/>
        <v>0</v>
      </c>
    </row>
    <row r="3305" spans="3:10" ht="25.5">
      <c r="C3305" s="233" t="s">
        <v>5070</v>
      </c>
      <c r="D3305" s="234" t="s">
        <v>5071</v>
      </c>
      <c r="E3305" s="608">
        <v>1</v>
      </c>
      <c r="F3305" s="608">
        <v>1</v>
      </c>
      <c r="G3305" s="238"/>
      <c r="H3305" s="238"/>
      <c r="I3305" s="1171">
        <f t="shared" si="284"/>
        <v>1</v>
      </c>
      <c r="J3305" s="1171">
        <f t="shared" si="284"/>
        <v>1</v>
      </c>
    </row>
    <row r="3306" spans="3:10" ht="38.25">
      <c r="C3306" s="253" t="s">
        <v>5072</v>
      </c>
      <c r="D3306" s="234" t="s">
        <v>5073</v>
      </c>
      <c r="E3306" s="608"/>
      <c r="F3306" s="608"/>
      <c r="G3306" s="238">
        <v>3</v>
      </c>
      <c r="H3306" s="238">
        <v>3</v>
      </c>
      <c r="I3306" s="1171">
        <f t="shared" si="284"/>
        <v>3</v>
      </c>
      <c r="J3306" s="1171">
        <f t="shared" si="284"/>
        <v>3</v>
      </c>
    </row>
    <row r="3307" spans="3:10" ht="25.5">
      <c r="C3307" s="253" t="s">
        <v>5074</v>
      </c>
      <c r="D3307" s="234" t="s">
        <v>5075</v>
      </c>
      <c r="E3307" s="608">
        <v>97</v>
      </c>
      <c r="F3307" s="608">
        <v>97</v>
      </c>
      <c r="G3307" s="608">
        <v>6</v>
      </c>
      <c r="H3307" s="608">
        <v>6</v>
      </c>
      <c r="I3307" s="1171">
        <f t="shared" si="284"/>
        <v>103</v>
      </c>
      <c r="J3307" s="1171">
        <f t="shared" si="284"/>
        <v>103</v>
      </c>
    </row>
    <row r="3308" spans="3:10" ht="25.5">
      <c r="C3308" s="253" t="s">
        <v>5076</v>
      </c>
      <c r="D3308" s="234" t="s">
        <v>5077</v>
      </c>
      <c r="E3308" s="608">
        <v>65</v>
      </c>
      <c r="F3308" s="608">
        <v>65</v>
      </c>
      <c r="G3308" s="608">
        <v>9</v>
      </c>
      <c r="H3308" s="608">
        <v>9</v>
      </c>
      <c r="I3308" s="1171">
        <f t="shared" si="284"/>
        <v>74</v>
      </c>
      <c r="J3308" s="1171">
        <f t="shared" si="284"/>
        <v>74</v>
      </c>
    </row>
    <row r="3309" spans="3:10" ht="25.5">
      <c r="C3309" s="253" t="s">
        <v>5078</v>
      </c>
      <c r="D3309" s="234" t="s">
        <v>5079</v>
      </c>
      <c r="E3309" s="608">
        <v>103</v>
      </c>
      <c r="F3309" s="608">
        <v>103</v>
      </c>
      <c r="G3309" s="608">
        <v>15</v>
      </c>
      <c r="H3309" s="608">
        <v>15</v>
      </c>
      <c r="I3309" s="1171">
        <f t="shared" si="284"/>
        <v>118</v>
      </c>
      <c r="J3309" s="1171">
        <f t="shared" si="284"/>
        <v>118</v>
      </c>
    </row>
    <row r="3310" spans="3:10" ht="38.25">
      <c r="C3310" s="253" t="s">
        <v>5080</v>
      </c>
      <c r="D3310" s="234" t="s">
        <v>5081</v>
      </c>
      <c r="E3310" s="608">
        <v>6</v>
      </c>
      <c r="F3310" s="608">
        <v>6</v>
      </c>
      <c r="G3310" s="608">
        <v>1</v>
      </c>
      <c r="H3310" s="608">
        <v>1</v>
      </c>
      <c r="I3310" s="1171">
        <f t="shared" si="284"/>
        <v>7</v>
      </c>
      <c r="J3310" s="1171">
        <f t="shared" si="284"/>
        <v>7</v>
      </c>
    </row>
    <row r="3311" spans="3:10">
      <c r="C3311" s="253" t="s">
        <v>5082</v>
      </c>
      <c r="D3311" s="264" t="s">
        <v>5083</v>
      </c>
      <c r="E3311" s="608">
        <v>196</v>
      </c>
      <c r="F3311" s="608">
        <v>196</v>
      </c>
      <c r="G3311" s="608">
        <v>7</v>
      </c>
      <c r="H3311" s="608">
        <v>7</v>
      </c>
      <c r="I3311" s="1171">
        <f t="shared" si="284"/>
        <v>203</v>
      </c>
      <c r="J3311" s="1171">
        <f t="shared" si="284"/>
        <v>203</v>
      </c>
    </row>
    <row r="3312" spans="3:10" ht="25.5">
      <c r="C3312" s="253" t="s">
        <v>5084</v>
      </c>
      <c r="D3312" s="264" t="s">
        <v>5085</v>
      </c>
      <c r="E3312" s="608">
        <v>61</v>
      </c>
      <c r="F3312" s="608">
        <v>61</v>
      </c>
      <c r="G3312" s="608">
        <v>6</v>
      </c>
      <c r="H3312" s="608">
        <v>6</v>
      </c>
      <c r="I3312" s="1171">
        <f t="shared" si="284"/>
        <v>67</v>
      </c>
      <c r="J3312" s="1171">
        <f t="shared" si="284"/>
        <v>67</v>
      </c>
    </row>
    <row r="3313" spans="3:10" ht="38.25">
      <c r="C3313" s="253" t="s">
        <v>5086</v>
      </c>
      <c r="D3313" s="264" t="s">
        <v>5087</v>
      </c>
      <c r="E3313" s="608">
        <v>44</v>
      </c>
      <c r="F3313" s="608">
        <v>44</v>
      </c>
      <c r="G3313" s="608">
        <v>10</v>
      </c>
      <c r="H3313" s="608">
        <v>10</v>
      </c>
      <c r="I3313" s="1171">
        <f t="shared" si="284"/>
        <v>54</v>
      </c>
      <c r="J3313" s="1171">
        <f t="shared" si="284"/>
        <v>54</v>
      </c>
    </row>
    <row r="3314" spans="3:10" ht="25.5">
      <c r="C3314" s="253" t="s">
        <v>5088</v>
      </c>
      <c r="D3314" s="264" t="s">
        <v>5089</v>
      </c>
      <c r="E3314" s="608"/>
      <c r="F3314" s="608"/>
      <c r="G3314" s="238"/>
      <c r="H3314" s="238"/>
      <c r="I3314" s="1171">
        <f t="shared" si="284"/>
        <v>0</v>
      </c>
      <c r="J3314" s="1171">
        <f t="shared" si="284"/>
        <v>0</v>
      </c>
    </row>
    <row r="3315" spans="3:10" ht="51">
      <c r="C3315" s="253" t="s">
        <v>5090</v>
      </c>
      <c r="D3315" s="264" t="s">
        <v>5091</v>
      </c>
      <c r="E3315" s="608">
        <v>49</v>
      </c>
      <c r="F3315" s="608">
        <v>49</v>
      </c>
      <c r="G3315" s="238">
        <v>8</v>
      </c>
      <c r="H3315" s="238">
        <v>8</v>
      </c>
      <c r="I3315" s="1171">
        <f t="shared" si="284"/>
        <v>57</v>
      </c>
      <c r="J3315" s="1171">
        <f t="shared" si="284"/>
        <v>57</v>
      </c>
    </row>
    <row r="3316" spans="3:10" ht="51">
      <c r="C3316" s="253" t="s">
        <v>5092</v>
      </c>
      <c r="D3316" s="264" t="s">
        <v>5093</v>
      </c>
      <c r="E3316" s="608">
        <v>304</v>
      </c>
      <c r="F3316" s="608">
        <v>304</v>
      </c>
      <c r="G3316" s="238">
        <v>177</v>
      </c>
      <c r="H3316" s="238">
        <v>177</v>
      </c>
      <c r="I3316" s="1171">
        <f t="shared" si="284"/>
        <v>481</v>
      </c>
      <c r="J3316" s="1171">
        <f t="shared" si="284"/>
        <v>481</v>
      </c>
    </row>
    <row r="3317" spans="3:10" ht="38.25">
      <c r="C3317" s="253" t="s">
        <v>5094</v>
      </c>
      <c r="D3317" s="234" t="s">
        <v>5095</v>
      </c>
      <c r="E3317" s="608"/>
      <c r="F3317" s="608"/>
      <c r="G3317" s="238"/>
      <c r="H3317" s="238"/>
      <c r="I3317" s="1171">
        <f t="shared" si="284"/>
        <v>0</v>
      </c>
      <c r="J3317" s="1171">
        <f t="shared" si="284"/>
        <v>0</v>
      </c>
    </row>
    <row r="3318" spans="3:10" ht="38.25">
      <c r="C3318" s="253" t="s">
        <v>5096</v>
      </c>
      <c r="D3318" s="264" t="s">
        <v>5097</v>
      </c>
      <c r="E3318" s="608"/>
      <c r="F3318" s="608"/>
      <c r="G3318" s="608"/>
      <c r="H3318" s="608"/>
      <c r="I3318" s="1171">
        <f t="shared" si="284"/>
        <v>0</v>
      </c>
      <c r="J3318" s="1171">
        <f t="shared" si="284"/>
        <v>0</v>
      </c>
    </row>
    <row r="3319" spans="3:10" ht="51">
      <c r="C3319" s="253" t="s">
        <v>5098</v>
      </c>
      <c r="D3319" s="264" t="s">
        <v>5099</v>
      </c>
      <c r="E3319" s="608">
        <v>13</v>
      </c>
      <c r="F3319" s="608">
        <v>13</v>
      </c>
      <c r="G3319" s="608">
        <v>2</v>
      </c>
      <c r="H3319" s="608">
        <v>2</v>
      </c>
      <c r="I3319" s="1171">
        <f t="shared" si="284"/>
        <v>15</v>
      </c>
      <c r="J3319" s="1171">
        <f t="shared" si="284"/>
        <v>15</v>
      </c>
    </row>
    <row r="3320" spans="3:10" ht="38.25">
      <c r="C3320" s="253" t="s">
        <v>5100</v>
      </c>
      <c r="D3320" s="264" t="s">
        <v>5101</v>
      </c>
      <c r="E3320" s="608"/>
      <c r="F3320" s="608"/>
      <c r="G3320" s="608"/>
      <c r="H3320" s="608"/>
      <c r="I3320" s="1171">
        <f t="shared" si="284"/>
        <v>0</v>
      </c>
      <c r="J3320" s="1171">
        <f t="shared" si="284"/>
        <v>0</v>
      </c>
    </row>
    <row r="3321" spans="3:10" ht="25.5">
      <c r="C3321" s="253" t="s">
        <v>5046</v>
      </c>
      <c r="D3321" s="264" t="s">
        <v>5102</v>
      </c>
      <c r="E3321" s="608"/>
      <c r="F3321" s="608"/>
      <c r="G3321" s="608"/>
      <c r="H3321" s="608"/>
      <c r="I3321" s="1171">
        <f t="shared" si="284"/>
        <v>0</v>
      </c>
      <c r="J3321" s="1171">
        <f t="shared" si="284"/>
        <v>0</v>
      </c>
    </row>
    <row r="3322" spans="3:10" ht="25.5">
      <c r="C3322" s="253" t="s">
        <v>5103</v>
      </c>
      <c r="D3322" s="264" t="s">
        <v>5104</v>
      </c>
      <c r="E3322" s="608"/>
      <c r="F3322" s="608"/>
      <c r="G3322" s="608"/>
      <c r="H3322" s="608"/>
      <c r="I3322" s="1171">
        <f t="shared" si="284"/>
        <v>0</v>
      </c>
      <c r="J3322" s="1171">
        <f t="shared" si="284"/>
        <v>0</v>
      </c>
    </row>
    <row r="3323" spans="3:10" ht="25.5">
      <c r="C3323" s="253" t="s">
        <v>5105</v>
      </c>
      <c r="D3323" s="264" t="s">
        <v>5106</v>
      </c>
      <c r="E3323" s="608">
        <v>219</v>
      </c>
      <c r="F3323" s="608">
        <v>219</v>
      </c>
      <c r="G3323" s="608">
        <v>34</v>
      </c>
      <c r="H3323" s="608">
        <v>34</v>
      </c>
      <c r="I3323" s="1171">
        <f t="shared" si="284"/>
        <v>253</v>
      </c>
      <c r="J3323" s="1171">
        <f t="shared" si="284"/>
        <v>253</v>
      </c>
    </row>
    <row r="3324" spans="3:10" ht="25.5">
      <c r="C3324" s="253" t="s">
        <v>5016</v>
      </c>
      <c r="D3324" s="264" t="s">
        <v>5107</v>
      </c>
      <c r="E3324" s="608"/>
      <c r="F3324" s="608"/>
      <c r="G3324" s="608"/>
      <c r="H3324" s="608"/>
      <c r="I3324" s="1171">
        <f t="shared" si="284"/>
        <v>0</v>
      </c>
      <c r="J3324" s="1171">
        <f t="shared" si="284"/>
        <v>0</v>
      </c>
    </row>
    <row r="3325" spans="3:10" ht="63.75">
      <c r="C3325" s="253" t="s">
        <v>5108</v>
      </c>
      <c r="D3325" s="264" t="s">
        <v>5109</v>
      </c>
      <c r="E3325" s="608"/>
      <c r="F3325" s="608"/>
      <c r="G3325" s="608"/>
      <c r="H3325" s="608"/>
      <c r="I3325" s="1171">
        <f t="shared" si="284"/>
        <v>0</v>
      </c>
      <c r="J3325" s="1171">
        <f t="shared" si="284"/>
        <v>0</v>
      </c>
    </row>
    <row r="3326" spans="3:10" ht="38.25">
      <c r="C3326" s="253" t="s">
        <v>5110</v>
      </c>
      <c r="D3326" s="264" t="s">
        <v>5111</v>
      </c>
      <c r="E3326" s="608"/>
      <c r="F3326" s="608"/>
      <c r="G3326" s="608"/>
      <c r="H3326" s="608"/>
      <c r="I3326" s="1171">
        <f t="shared" si="284"/>
        <v>0</v>
      </c>
      <c r="J3326" s="1171">
        <f t="shared" si="284"/>
        <v>0</v>
      </c>
    </row>
    <row r="3327" spans="3:10" ht="51">
      <c r="C3327" s="253" t="s">
        <v>5112</v>
      </c>
      <c r="D3327" s="264" t="s">
        <v>5113</v>
      </c>
      <c r="E3327" s="608"/>
      <c r="F3327" s="608"/>
      <c r="G3327" s="608"/>
      <c r="H3327" s="608"/>
      <c r="I3327" s="1171">
        <f t="shared" si="284"/>
        <v>0</v>
      </c>
      <c r="J3327" s="1171">
        <f t="shared" si="284"/>
        <v>0</v>
      </c>
    </row>
    <row r="3328" spans="3:10">
      <c r="C3328" s="253" t="s">
        <v>3787</v>
      </c>
      <c r="D3328" s="264"/>
      <c r="E3328" s="608"/>
      <c r="F3328" s="608"/>
      <c r="G3328" s="608"/>
      <c r="H3328" s="608"/>
      <c r="I3328" s="1171">
        <f t="shared" si="284"/>
        <v>0</v>
      </c>
      <c r="J3328" s="1171">
        <f t="shared" si="284"/>
        <v>0</v>
      </c>
    </row>
    <row r="3329" spans="2:10">
      <c r="C3329" s="253"/>
      <c r="D3329" s="264"/>
      <c r="E3329" s="608"/>
      <c r="F3329" s="608"/>
      <c r="G3329" s="608"/>
      <c r="H3329" s="608"/>
      <c r="I3329" s="1171">
        <f t="shared" si="284"/>
        <v>0</v>
      </c>
      <c r="J3329" s="1171">
        <f t="shared" si="284"/>
        <v>0</v>
      </c>
    </row>
    <row r="3330" spans="2:10">
      <c r="C3330" s="253"/>
      <c r="D3330" s="264"/>
      <c r="E3330" s="608"/>
      <c r="F3330" s="608"/>
      <c r="G3330" s="608"/>
      <c r="H3330" s="608"/>
      <c r="I3330" s="1171">
        <f t="shared" si="284"/>
        <v>0</v>
      </c>
      <c r="J3330" s="1171">
        <f t="shared" si="284"/>
        <v>0</v>
      </c>
    </row>
    <row r="3331" spans="2:10">
      <c r="B3331" s="626" t="s">
        <v>5114</v>
      </c>
      <c r="D3331" s="264"/>
      <c r="E3331" s="608"/>
      <c r="F3331" s="608"/>
      <c r="G3331" s="608"/>
      <c r="H3331" s="608"/>
      <c r="I3331" s="1171"/>
      <c r="J3331" s="1171"/>
    </row>
    <row r="3332" spans="2:10">
      <c r="B3332" s="594" t="s">
        <v>202</v>
      </c>
      <c r="D3332" s="595"/>
      <c r="E3332" s="1202">
        <v>349</v>
      </c>
      <c r="F3332" s="1202">
        <v>0</v>
      </c>
      <c r="G3332" s="1202">
        <v>41</v>
      </c>
      <c r="H3332" s="1202">
        <v>0</v>
      </c>
      <c r="I3332" s="1203">
        <f t="shared" ref="I3332:J3350" si="285">E3332+G3332</f>
        <v>390</v>
      </c>
      <c r="J3332" s="1203">
        <f t="shared" si="285"/>
        <v>0</v>
      </c>
    </row>
    <row r="3333" spans="2:10">
      <c r="B3333" s="597" t="s">
        <v>203</v>
      </c>
      <c r="D3333" s="598"/>
      <c r="E3333" s="1204">
        <f>SUM(E3334:E3343)</f>
        <v>352</v>
      </c>
      <c r="F3333" s="1204">
        <f>SUM(F3334:F3343)</f>
        <v>0</v>
      </c>
      <c r="G3333" s="1204">
        <f>SUM(G3334:G3343)</f>
        <v>41</v>
      </c>
      <c r="H3333" s="1204">
        <f>SUM(H3334:H3343)</f>
        <v>0</v>
      </c>
      <c r="I3333" s="1203">
        <f t="shared" si="285"/>
        <v>393</v>
      </c>
      <c r="J3333" s="1203">
        <f t="shared" si="285"/>
        <v>0</v>
      </c>
    </row>
    <row r="3334" spans="2:10">
      <c r="C3334" s="253" t="s">
        <v>2475</v>
      </c>
      <c r="D3334" s="264" t="s">
        <v>2476</v>
      </c>
      <c r="E3334" s="608">
        <v>98</v>
      </c>
      <c r="F3334" s="608"/>
      <c r="G3334" s="608">
        <v>15</v>
      </c>
      <c r="H3334" s="608"/>
      <c r="I3334" s="1171">
        <f t="shared" si="285"/>
        <v>113</v>
      </c>
      <c r="J3334" s="1171">
        <f t="shared" si="285"/>
        <v>0</v>
      </c>
    </row>
    <row r="3335" spans="2:10">
      <c r="C3335" s="253" t="s">
        <v>3179</v>
      </c>
      <c r="D3335" s="264" t="s">
        <v>5115</v>
      </c>
      <c r="E3335" s="608">
        <v>108</v>
      </c>
      <c r="F3335" s="608"/>
      <c r="G3335" s="608">
        <v>6</v>
      </c>
      <c r="H3335" s="608"/>
      <c r="I3335" s="1171">
        <f t="shared" si="285"/>
        <v>114</v>
      </c>
      <c r="J3335" s="1171">
        <f t="shared" si="285"/>
        <v>0</v>
      </c>
    </row>
    <row r="3336" spans="2:10">
      <c r="C3336" s="253" t="s">
        <v>3181</v>
      </c>
      <c r="D3336" s="264" t="s">
        <v>5116</v>
      </c>
      <c r="E3336" s="608">
        <v>15</v>
      </c>
      <c r="F3336" s="608"/>
      <c r="G3336" s="608">
        <v>1</v>
      </c>
      <c r="H3336" s="608"/>
      <c r="I3336" s="1171">
        <f t="shared" si="285"/>
        <v>16</v>
      </c>
      <c r="J3336" s="1171">
        <f t="shared" si="285"/>
        <v>0</v>
      </c>
    </row>
    <row r="3337" spans="2:10">
      <c r="C3337" s="253" t="s">
        <v>2716</v>
      </c>
      <c r="D3337" s="264" t="s">
        <v>5117</v>
      </c>
      <c r="E3337" s="608"/>
      <c r="F3337" s="608"/>
      <c r="G3337" s="608">
        <v>1</v>
      </c>
      <c r="H3337" s="608"/>
      <c r="I3337" s="1171">
        <f t="shared" si="285"/>
        <v>1</v>
      </c>
      <c r="J3337" s="1171">
        <f t="shared" si="285"/>
        <v>0</v>
      </c>
    </row>
    <row r="3338" spans="2:10" ht="25.5">
      <c r="C3338" s="253" t="s">
        <v>2477</v>
      </c>
      <c r="D3338" s="264" t="s">
        <v>3308</v>
      </c>
      <c r="E3338" s="608">
        <v>127</v>
      </c>
      <c r="F3338" s="608"/>
      <c r="G3338" s="608">
        <v>16</v>
      </c>
      <c r="H3338" s="608"/>
      <c r="I3338" s="1171">
        <f t="shared" si="285"/>
        <v>143</v>
      </c>
      <c r="J3338" s="1171">
        <f t="shared" si="285"/>
        <v>0</v>
      </c>
    </row>
    <row r="3339" spans="2:10">
      <c r="C3339" s="253" t="s">
        <v>2479</v>
      </c>
      <c r="D3339" s="264" t="s">
        <v>5118</v>
      </c>
      <c r="E3339" s="608"/>
      <c r="F3339" s="608"/>
      <c r="G3339" s="608"/>
      <c r="H3339" s="608"/>
      <c r="I3339" s="1171">
        <f t="shared" si="285"/>
        <v>0</v>
      </c>
      <c r="J3339" s="1171">
        <f t="shared" si="285"/>
        <v>0</v>
      </c>
    </row>
    <row r="3340" spans="2:10" ht="25.5">
      <c r="C3340" s="253" t="s">
        <v>132</v>
      </c>
      <c r="D3340" s="264" t="s">
        <v>5119</v>
      </c>
      <c r="E3340" s="608">
        <v>1</v>
      </c>
      <c r="F3340" s="608"/>
      <c r="G3340" s="608">
        <v>2</v>
      </c>
      <c r="H3340" s="608"/>
      <c r="I3340" s="1171">
        <f t="shared" si="285"/>
        <v>3</v>
      </c>
      <c r="J3340" s="1171">
        <f t="shared" si="285"/>
        <v>0</v>
      </c>
    </row>
    <row r="3341" spans="2:10" ht="25.5">
      <c r="C3341" s="253" t="s">
        <v>2718</v>
      </c>
      <c r="D3341" s="264" t="s">
        <v>5120</v>
      </c>
      <c r="E3341" s="608"/>
      <c r="F3341" s="608"/>
      <c r="G3341" s="608"/>
      <c r="H3341" s="608"/>
      <c r="I3341" s="1171">
        <f t="shared" si="285"/>
        <v>0</v>
      </c>
      <c r="J3341" s="1171">
        <f t="shared" si="285"/>
        <v>0</v>
      </c>
    </row>
    <row r="3342" spans="2:10" ht="25.5">
      <c r="C3342" s="253" t="s">
        <v>2712</v>
      </c>
      <c r="D3342" s="264" t="s">
        <v>5121</v>
      </c>
      <c r="E3342" s="608">
        <v>1</v>
      </c>
      <c r="F3342" s="608"/>
      <c r="G3342" s="608"/>
      <c r="H3342" s="608"/>
      <c r="I3342" s="1171">
        <f t="shared" si="285"/>
        <v>1</v>
      </c>
      <c r="J3342" s="1171">
        <f t="shared" si="285"/>
        <v>0</v>
      </c>
    </row>
    <row r="3343" spans="2:10">
      <c r="C3343" s="606" t="s">
        <v>129</v>
      </c>
      <c r="D3343" s="264" t="s">
        <v>5122</v>
      </c>
      <c r="E3343" s="608">
        <v>2</v>
      </c>
      <c r="F3343" s="608"/>
      <c r="G3343" s="608"/>
      <c r="H3343" s="608"/>
      <c r="I3343" s="1171">
        <f t="shared" si="285"/>
        <v>2</v>
      </c>
      <c r="J3343" s="1171">
        <f t="shared" si="285"/>
        <v>0</v>
      </c>
    </row>
    <row r="3344" spans="2:10">
      <c r="C3344" s="627" t="s">
        <v>5123</v>
      </c>
      <c r="D3344" s="616"/>
      <c r="E3344" s="608"/>
      <c r="F3344" s="608"/>
      <c r="G3344" s="608"/>
      <c r="H3344" s="608"/>
      <c r="I3344" s="1171">
        <f t="shared" si="285"/>
        <v>0</v>
      </c>
      <c r="J3344" s="1171">
        <f t="shared" si="285"/>
        <v>0</v>
      </c>
    </row>
    <row r="3345" spans="2:10">
      <c r="C3345" s="627" t="s">
        <v>202</v>
      </c>
      <c r="D3345" s="610"/>
      <c r="E3345" s="608"/>
      <c r="F3345" s="608"/>
      <c r="G3345" s="608"/>
      <c r="H3345" s="608"/>
      <c r="I3345" s="1171">
        <f t="shared" si="285"/>
        <v>0</v>
      </c>
      <c r="J3345" s="1171">
        <f t="shared" si="285"/>
        <v>0</v>
      </c>
    </row>
    <row r="3346" spans="2:10">
      <c r="C3346" s="628" t="s">
        <v>203</v>
      </c>
      <c r="D3346" s="629"/>
      <c r="E3346" s="608"/>
      <c r="F3346" s="608"/>
      <c r="G3346" s="608"/>
      <c r="H3346" s="608"/>
      <c r="I3346" s="1171">
        <f t="shared" si="285"/>
        <v>0</v>
      </c>
      <c r="J3346" s="1171">
        <f t="shared" si="285"/>
        <v>0</v>
      </c>
    </row>
    <row r="3347" spans="2:10">
      <c r="C3347" s="619" t="s">
        <v>204</v>
      </c>
      <c r="D3347" s="620"/>
      <c r="E3347" s="608"/>
      <c r="F3347" s="608"/>
      <c r="G3347" s="608"/>
      <c r="H3347" s="608"/>
      <c r="I3347" s="1171">
        <f t="shared" si="285"/>
        <v>0</v>
      </c>
      <c r="J3347" s="1171">
        <f t="shared" si="285"/>
        <v>0</v>
      </c>
    </row>
    <row r="3348" spans="2:10">
      <c r="C3348" s="630" t="s">
        <v>5124</v>
      </c>
      <c r="D3348" s="631" t="s">
        <v>5125</v>
      </c>
      <c r="E3348" s="608"/>
      <c r="F3348" s="608"/>
      <c r="G3348" s="608"/>
      <c r="H3348" s="608"/>
      <c r="I3348" s="1171">
        <f t="shared" si="285"/>
        <v>0</v>
      </c>
      <c r="J3348" s="1171">
        <f t="shared" si="285"/>
        <v>0</v>
      </c>
    </row>
    <row r="3349" spans="2:10">
      <c r="B3349" s="632" t="s">
        <v>205</v>
      </c>
      <c r="D3349" s="632"/>
      <c r="E3349" s="1205">
        <f>SUM(E3011+E3148+E3217+E3256+E3272+E3332)</f>
        <v>34692</v>
      </c>
      <c r="F3349" s="1205">
        <f t="shared" ref="E3349:H3350" si="286">SUM(F3011+F3148+F3217+F3256+F3272+F3332)</f>
        <v>30598</v>
      </c>
      <c r="G3349" s="1205">
        <f t="shared" si="286"/>
        <v>6948</v>
      </c>
      <c r="H3349" s="1205">
        <f t="shared" si="286"/>
        <v>5186</v>
      </c>
      <c r="I3349" s="1203">
        <f t="shared" si="285"/>
        <v>41640</v>
      </c>
      <c r="J3349" s="1203">
        <f t="shared" si="285"/>
        <v>35784</v>
      </c>
    </row>
    <row r="3350" spans="2:10">
      <c r="B3350" s="632" t="s">
        <v>5126</v>
      </c>
      <c r="D3350" s="632"/>
      <c r="E3350" s="1205">
        <f t="shared" si="286"/>
        <v>55952</v>
      </c>
      <c r="F3350" s="1205">
        <f t="shared" si="286"/>
        <v>51984</v>
      </c>
      <c r="G3350" s="1205">
        <f t="shared" si="286"/>
        <v>8432</v>
      </c>
      <c r="H3350" s="1205">
        <f t="shared" si="286"/>
        <v>7897</v>
      </c>
      <c r="I3350" s="1203">
        <f t="shared" si="285"/>
        <v>64384</v>
      </c>
      <c r="J3350" s="1203">
        <f t="shared" si="285"/>
        <v>59881</v>
      </c>
    </row>
    <row r="3351" spans="2:10" ht="13.5" thickBot="1"/>
    <row r="3352" spans="2:10" ht="42.75" customHeight="1" thickBot="1">
      <c r="B3352" s="79" t="s">
        <v>6817</v>
      </c>
      <c r="E3352" s="1189">
        <f t="shared" ref="E3352:J3352" si="287">SUM(E9,E14,E38,E46,E53,E242,E323,E332,E411,E420,E493,E502,E615,E624,E644,E653,E719,E778,E787,E883,E892,E1010,E1019,E1368,E1377,E1603,E1612,E1866,E1876,E2029,E2038,E2118,E2127,E2229,E2238,E2347,E2418,E2426,E2644,E2722,E3006,E3350)</f>
        <v>970957</v>
      </c>
      <c r="F3352" s="1189">
        <f t="shared" si="287"/>
        <v>965016</v>
      </c>
      <c r="G3352" s="1189">
        <f t="shared" si="287"/>
        <v>760530</v>
      </c>
      <c r="H3352" s="1189">
        <f t="shared" si="287"/>
        <v>762165</v>
      </c>
      <c r="I3352" s="1189">
        <f t="shared" si="287"/>
        <v>1731487</v>
      </c>
      <c r="J3352" s="1188">
        <f t="shared" si="287"/>
        <v>1727182</v>
      </c>
    </row>
    <row r="3353" spans="2:10">
      <c r="E3353" s="1180"/>
    </row>
  </sheetData>
  <autoFilter ref="A6:K43">
    <filterColumn colId="4" showButton="0"/>
    <filterColumn colId="6" showButton="0"/>
    <filterColumn colId="8" showButton="0"/>
  </autoFilter>
  <sortState ref="B181:J383">
    <sortCondition ref="C321"/>
  </sortState>
  <pageMargins left="0.74803149606299213" right="0.74803149606299213" top="0.98425196850393704" bottom="0.98425196850393704" header="0.51181102362204722" footer="0.51181102362204722"/>
  <pageSetup paperSize="9" scale="50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173"/>
  <sheetViews>
    <sheetView tabSelected="1" topLeftCell="A1681" workbookViewId="0">
      <selection activeCell="C2173" sqref="C2173"/>
    </sheetView>
  </sheetViews>
  <sheetFormatPr defaultRowHeight="12.75"/>
  <cols>
    <col min="1" max="1" width="11.85546875" customWidth="1"/>
    <col min="2" max="2" width="87" customWidth="1"/>
    <col min="3" max="3" width="16.85546875" customWidth="1"/>
    <col min="4" max="4" width="16.7109375" customWidth="1"/>
  </cols>
  <sheetData>
    <row r="1" spans="1:11">
      <c r="A1" s="166"/>
      <c r="B1" s="167" t="s">
        <v>156</v>
      </c>
      <c r="C1" s="193" t="str">
        <f>Kadar.ode.!C1</f>
        <v>Opšta bolnica "Stefan Visoki"  Smederevska Palanka</v>
      </c>
      <c r="D1" s="162"/>
      <c r="E1" s="162"/>
      <c r="F1" s="162"/>
      <c r="G1" s="164"/>
      <c r="H1" s="158"/>
      <c r="I1" s="158"/>
      <c r="J1" s="158"/>
      <c r="K1" s="158"/>
    </row>
    <row r="2" spans="1:11">
      <c r="A2" s="166"/>
      <c r="B2" s="167" t="s">
        <v>157</v>
      </c>
      <c r="C2" s="193">
        <f>Kadar.ode.!C2</f>
        <v>6113079</v>
      </c>
      <c r="D2" s="162"/>
      <c r="E2" s="162"/>
      <c r="F2" s="162"/>
      <c r="G2" s="164"/>
      <c r="H2" s="158"/>
      <c r="I2" s="158"/>
      <c r="J2" s="158"/>
      <c r="K2" s="158"/>
    </row>
    <row r="3" spans="1:11">
      <c r="A3" s="166"/>
      <c r="B3" s="167"/>
      <c r="C3" s="193"/>
      <c r="D3" s="162"/>
      <c r="E3" s="162"/>
      <c r="F3" s="162"/>
      <c r="G3" s="209"/>
      <c r="H3" s="158"/>
      <c r="I3" s="158"/>
      <c r="J3" s="158"/>
      <c r="K3" s="158"/>
    </row>
    <row r="4" spans="1:11" ht="14.25">
      <c r="A4" s="166"/>
      <c r="B4" s="167" t="s">
        <v>1767</v>
      </c>
      <c r="C4" s="161" t="s">
        <v>1766</v>
      </c>
      <c r="D4" s="163"/>
      <c r="E4" s="163"/>
      <c r="F4" s="165"/>
      <c r="G4" s="6"/>
      <c r="H4" s="6"/>
      <c r="I4" s="6"/>
      <c r="J4" s="6"/>
      <c r="K4" s="6"/>
    </row>
    <row r="5" spans="1:11">
      <c r="A5" s="212" t="s">
        <v>1774</v>
      </c>
    </row>
    <row r="6" spans="1:11">
      <c r="A6" s="212" t="s">
        <v>1775</v>
      </c>
    </row>
    <row r="7" spans="1:11">
      <c r="C7" s="231" t="s">
        <v>1811</v>
      </c>
    </row>
    <row r="8" spans="1:11" ht="25.5">
      <c r="A8" s="211" t="s">
        <v>40</v>
      </c>
      <c r="B8" s="211" t="s">
        <v>198</v>
      </c>
      <c r="C8" s="210" t="s">
        <v>1768</v>
      </c>
      <c r="D8" s="210" t="s">
        <v>1769</v>
      </c>
    </row>
    <row r="9" spans="1:11">
      <c r="A9" t="s">
        <v>144</v>
      </c>
      <c r="B9" t="s">
        <v>1770</v>
      </c>
      <c r="C9" s="207">
        <v>3788</v>
      </c>
      <c r="D9" s="207">
        <v>3700</v>
      </c>
    </row>
    <row r="10" spans="1:11">
      <c r="B10" t="s">
        <v>1812</v>
      </c>
      <c r="C10" s="207">
        <v>0</v>
      </c>
      <c r="D10" s="207">
        <v>0</v>
      </c>
    </row>
    <row r="11" spans="1:11">
      <c r="A11" t="s">
        <v>147</v>
      </c>
      <c r="B11" t="s">
        <v>1771</v>
      </c>
      <c r="C11" s="207">
        <v>2495</v>
      </c>
      <c r="D11" s="207">
        <v>3200</v>
      </c>
    </row>
    <row r="12" spans="1:11">
      <c r="B12" t="s">
        <v>1813</v>
      </c>
      <c r="C12" s="207">
        <v>0</v>
      </c>
      <c r="D12" s="207">
        <v>0</v>
      </c>
    </row>
    <row r="13" spans="1:11">
      <c r="A13" t="s">
        <v>151</v>
      </c>
      <c r="B13" t="s">
        <v>1773</v>
      </c>
      <c r="C13" s="207">
        <v>0</v>
      </c>
      <c r="D13" s="207">
        <v>0</v>
      </c>
    </row>
    <row r="14" spans="1:11">
      <c r="A14" t="s">
        <v>150</v>
      </c>
      <c r="B14" t="s">
        <v>1772</v>
      </c>
      <c r="C14" s="207">
        <v>0</v>
      </c>
      <c r="D14" s="207">
        <v>0</v>
      </c>
    </row>
    <row r="15" spans="1:11">
      <c r="A15" t="s">
        <v>126</v>
      </c>
      <c r="B15" t="s">
        <v>135</v>
      </c>
      <c r="C15" s="207">
        <v>1</v>
      </c>
      <c r="D15" s="207">
        <v>1</v>
      </c>
    </row>
    <row r="16" spans="1:11">
      <c r="A16" t="s">
        <v>122</v>
      </c>
      <c r="B16" t="s">
        <v>123</v>
      </c>
      <c r="C16" s="207">
        <v>0</v>
      </c>
      <c r="D16" s="207">
        <v>0</v>
      </c>
    </row>
    <row r="17" spans="1:4">
      <c r="B17" t="s">
        <v>3218</v>
      </c>
      <c r="C17" s="207">
        <v>7</v>
      </c>
      <c r="D17" s="207">
        <v>7</v>
      </c>
    </row>
    <row r="18" spans="1:4">
      <c r="A18" t="s">
        <v>124</v>
      </c>
      <c r="B18" t="s">
        <v>125</v>
      </c>
      <c r="C18" s="207">
        <v>0</v>
      </c>
      <c r="D18" s="207">
        <v>0</v>
      </c>
    </row>
    <row r="19" spans="1:4">
      <c r="B19" t="s">
        <v>4894</v>
      </c>
      <c r="C19" s="207">
        <v>0</v>
      </c>
      <c r="D19" s="207">
        <v>0</v>
      </c>
    </row>
    <row r="20" spans="1:4">
      <c r="A20" t="s">
        <v>132</v>
      </c>
      <c r="B20" t="s">
        <v>133</v>
      </c>
      <c r="C20" s="207">
        <v>3</v>
      </c>
      <c r="D20" s="207">
        <v>3</v>
      </c>
    </row>
    <row r="21" spans="1:4">
      <c r="B21" t="s">
        <v>5119</v>
      </c>
      <c r="C21" s="207">
        <v>3</v>
      </c>
      <c r="D21" s="207">
        <v>0</v>
      </c>
    </row>
    <row r="22" spans="1:4">
      <c r="A22" t="s">
        <v>129</v>
      </c>
      <c r="B22" t="s">
        <v>134</v>
      </c>
      <c r="C22" s="207">
        <v>2</v>
      </c>
      <c r="D22" s="207">
        <v>2</v>
      </c>
    </row>
    <row r="23" spans="1:4">
      <c r="B23" t="s">
        <v>5122</v>
      </c>
      <c r="C23" s="207">
        <v>2</v>
      </c>
      <c r="D23" s="207">
        <v>0</v>
      </c>
    </row>
    <row r="24" spans="1:4">
      <c r="A24" t="s">
        <v>130</v>
      </c>
      <c r="B24" t="s">
        <v>131</v>
      </c>
      <c r="C24" s="207">
        <v>0</v>
      </c>
      <c r="D24" s="207">
        <v>0</v>
      </c>
    </row>
    <row r="25" spans="1:4">
      <c r="A25" t="s">
        <v>127</v>
      </c>
      <c r="B25" t="s">
        <v>1891</v>
      </c>
      <c r="C25" s="207">
        <v>138</v>
      </c>
      <c r="D25" s="207">
        <v>138</v>
      </c>
    </row>
    <row r="26" spans="1:4">
      <c r="B26" t="s">
        <v>2710</v>
      </c>
      <c r="C26" s="207">
        <v>0</v>
      </c>
      <c r="D26" s="207">
        <v>0</v>
      </c>
    </row>
    <row r="27" spans="1:4">
      <c r="A27" t="s">
        <v>128</v>
      </c>
      <c r="B27" t="s">
        <v>2711</v>
      </c>
      <c r="C27" s="207">
        <v>0</v>
      </c>
      <c r="D27" s="207">
        <v>0</v>
      </c>
    </row>
    <row r="28" spans="1:4">
      <c r="A28" t="s">
        <v>137</v>
      </c>
      <c r="B28" t="s">
        <v>4992</v>
      </c>
      <c r="C28" s="207">
        <v>0</v>
      </c>
      <c r="D28" s="207">
        <v>0</v>
      </c>
    </row>
    <row r="29" spans="1:4">
      <c r="B29" t="s">
        <v>1787</v>
      </c>
      <c r="C29" s="207">
        <v>427</v>
      </c>
      <c r="D29" s="207">
        <v>425</v>
      </c>
    </row>
    <row r="30" spans="1:4">
      <c r="B30" t="s">
        <v>3247</v>
      </c>
      <c r="C30" s="207">
        <v>0</v>
      </c>
      <c r="D30" s="207">
        <v>0</v>
      </c>
    </row>
    <row r="31" spans="1:4">
      <c r="A31" t="s">
        <v>136</v>
      </c>
      <c r="B31" t="s">
        <v>1786</v>
      </c>
      <c r="C31" s="207">
        <v>4</v>
      </c>
      <c r="D31" s="207">
        <v>4</v>
      </c>
    </row>
    <row r="32" spans="1:4">
      <c r="B32" t="s">
        <v>4874</v>
      </c>
      <c r="C32" s="207">
        <v>0</v>
      </c>
      <c r="D32" s="207">
        <v>0</v>
      </c>
    </row>
    <row r="33" spans="1:4">
      <c r="A33" t="s">
        <v>216</v>
      </c>
      <c r="B33" t="s">
        <v>138</v>
      </c>
      <c r="C33" s="207">
        <v>0</v>
      </c>
      <c r="D33" s="207">
        <v>0</v>
      </c>
    </row>
    <row r="34" spans="1:4">
      <c r="A34" t="s">
        <v>214</v>
      </c>
      <c r="B34" t="s">
        <v>5469</v>
      </c>
      <c r="C34" s="207">
        <v>0</v>
      </c>
      <c r="D34" s="207">
        <v>0</v>
      </c>
    </row>
    <row r="35" spans="1:4">
      <c r="A35" t="s">
        <v>215</v>
      </c>
      <c r="B35" t="s">
        <v>5470</v>
      </c>
      <c r="C35" s="207">
        <v>0</v>
      </c>
      <c r="D35" s="207">
        <v>0</v>
      </c>
    </row>
    <row r="36" spans="1:4">
      <c r="A36" t="s">
        <v>218</v>
      </c>
      <c r="B36" t="s">
        <v>5471</v>
      </c>
      <c r="C36" s="207">
        <v>0</v>
      </c>
      <c r="D36" s="207">
        <v>0</v>
      </c>
    </row>
    <row r="37" spans="1:4">
      <c r="A37" t="s">
        <v>217</v>
      </c>
      <c r="B37" t="s">
        <v>142</v>
      </c>
      <c r="C37" s="207">
        <v>0</v>
      </c>
      <c r="D37" s="207">
        <v>0</v>
      </c>
    </row>
    <row r="38" spans="1:4">
      <c r="A38" t="s">
        <v>220</v>
      </c>
      <c r="B38" t="s">
        <v>140</v>
      </c>
      <c r="C38" s="207">
        <v>0</v>
      </c>
      <c r="D38" s="207">
        <v>0</v>
      </c>
    </row>
    <row r="39" spans="1:4">
      <c r="A39" t="s">
        <v>221</v>
      </c>
      <c r="B39" t="s">
        <v>141</v>
      </c>
      <c r="C39" s="207">
        <v>0</v>
      </c>
      <c r="D39" s="207">
        <v>0</v>
      </c>
    </row>
    <row r="40" spans="1:4">
      <c r="A40" t="s">
        <v>219</v>
      </c>
      <c r="B40" t="s">
        <v>139</v>
      </c>
      <c r="C40" s="207">
        <v>0</v>
      </c>
      <c r="D40" s="207">
        <v>0</v>
      </c>
    </row>
    <row r="41" spans="1:4">
      <c r="A41" t="s">
        <v>1790</v>
      </c>
      <c r="B41" t="s">
        <v>1791</v>
      </c>
      <c r="C41" s="207">
        <v>66543</v>
      </c>
      <c r="D41" s="207">
        <v>66671</v>
      </c>
    </row>
    <row r="42" spans="1:4">
      <c r="A42" t="s">
        <v>1792</v>
      </c>
      <c r="B42" t="s">
        <v>1793</v>
      </c>
      <c r="C42" s="207">
        <v>34137</v>
      </c>
      <c r="D42" s="207">
        <v>34137</v>
      </c>
    </row>
    <row r="43" spans="1:4">
      <c r="A43" t="s">
        <v>1797</v>
      </c>
      <c r="B43" t="s">
        <v>1798</v>
      </c>
      <c r="C43" s="207">
        <v>39016</v>
      </c>
      <c r="D43" s="207">
        <v>39016</v>
      </c>
    </row>
    <row r="44" spans="1:4">
      <c r="B44" t="s">
        <v>2065</v>
      </c>
      <c r="C44" s="207">
        <v>3061</v>
      </c>
      <c r="D44" s="207">
        <v>3061</v>
      </c>
    </row>
    <row r="45" spans="1:4">
      <c r="B45" t="s">
        <v>2219</v>
      </c>
      <c r="C45" s="207">
        <v>5941</v>
      </c>
      <c r="D45" s="207">
        <v>5941</v>
      </c>
    </row>
    <row r="46" spans="1:4">
      <c r="B46" t="s">
        <v>2687</v>
      </c>
      <c r="C46" s="207">
        <v>3819</v>
      </c>
      <c r="D46" s="207">
        <v>3819</v>
      </c>
    </row>
    <row r="47" spans="1:4">
      <c r="A47" t="s">
        <v>1799</v>
      </c>
      <c r="B47" t="s">
        <v>1800</v>
      </c>
      <c r="C47" s="207">
        <v>57024</v>
      </c>
      <c r="D47" s="207">
        <v>57653</v>
      </c>
    </row>
    <row r="48" spans="1:4">
      <c r="B48" t="s">
        <v>2220</v>
      </c>
      <c r="C48" s="207">
        <v>1721</v>
      </c>
      <c r="D48" s="207">
        <v>1721</v>
      </c>
    </row>
    <row r="49" spans="1:4">
      <c r="B49" t="s">
        <v>3532</v>
      </c>
      <c r="C49" s="207">
        <v>1613</v>
      </c>
      <c r="D49" s="207">
        <v>1613</v>
      </c>
    </row>
    <row r="50" spans="1:4">
      <c r="B50" t="s">
        <v>3756</v>
      </c>
      <c r="C50" s="207">
        <v>2048</v>
      </c>
      <c r="D50" s="207">
        <v>2048</v>
      </c>
    </row>
    <row r="51" spans="1:4">
      <c r="B51" t="s">
        <v>4351</v>
      </c>
      <c r="C51" s="207">
        <v>1828</v>
      </c>
      <c r="D51" s="207">
        <v>1828</v>
      </c>
    </row>
    <row r="52" spans="1:4">
      <c r="A52" t="s">
        <v>1803</v>
      </c>
      <c r="B52" t="s">
        <v>1814</v>
      </c>
      <c r="C52" s="207">
        <v>54</v>
      </c>
      <c r="D52" s="207">
        <v>54</v>
      </c>
    </row>
    <row r="53" spans="1:4">
      <c r="B53" t="s">
        <v>2077</v>
      </c>
      <c r="C53" s="207">
        <v>900</v>
      </c>
      <c r="D53" s="207">
        <v>900</v>
      </c>
    </row>
    <row r="54" spans="1:4">
      <c r="B54" t="s">
        <v>2222</v>
      </c>
      <c r="C54" s="207">
        <v>402</v>
      </c>
      <c r="D54" s="207">
        <v>402</v>
      </c>
    </row>
    <row r="55" spans="1:4">
      <c r="B55" t="s">
        <v>2437</v>
      </c>
      <c r="C55" s="207">
        <v>21804</v>
      </c>
      <c r="D55" s="207">
        <v>21804</v>
      </c>
    </row>
    <row r="56" spans="1:4">
      <c r="B56" t="s">
        <v>2513</v>
      </c>
      <c r="C56" s="207">
        <v>6964</v>
      </c>
      <c r="D56" s="207">
        <v>6964</v>
      </c>
    </row>
    <row r="57" spans="1:4">
      <c r="B57" t="s">
        <v>2633</v>
      </c>
      <c r="C57" s="207">
        <v>3086</v>
      </c>
      <c r="D57" s="207">
        <v>3086</v>
      </c>
    </row>
    <row r="58" spans="1:4">
      <c r="B58" t="s">
        <v>2705</v>
      </c>
      <c r="C58" s="207">
        <v>7632</v>
      </c>
      <c r="D58" s="207">
        <v>7632</v>
      </c>
    </row>
    <row r="59" spans="1:4">
      <c r="B59" t="s">
        <v>2852</v>
      </c>
      <c r="C59" s="207">
        <v>899</v>
      </c>
      <c r="D59" s="207">
        <v>899</v>
      </c>
    </row>
    <row r="60" spans="1:4">
      <c r="B60" t="s">
        <v>3200</v>
      </c>
      <c r="C60" s="207">
        <v>2877</v>
      </c>
      <c r="D60" s="207">
        <v>2877</v>
      </c>
    </row>
    <row r="61" spans="1:4">
      <c r="B61" t="s">
        <v>4109</v>
      </c>
      <c r="C61" s="207">
        <v>4281</v>
      </c>
      <c r="D61" s="207">
        <v>4281</v>
      </c>
    </row>
    <row r="62" spans="1:4">
      <c r="B62" t="s">
        <v>4127</v>
      </c>
      <c r="C62" s="207">
        <v>0</v>
      </c>
      <c r="D62" s="207">
        <v>0</v>
      </c>
    </row>
    <row r="63" spans="1:4">
      <c r="B63" t="s">
        <v>4219</v>
      </c>
      <c r="C63" s="207">
        <v>13</v>
      </c>
      <c r="D63" s="207">
        <v>26</v>
      </c>
    </row>
    <row r="64" spans="1:4">
      <c r="B64" t="s">
        <v>4382</v>
      </c>
      <c r="C64" s="207">
        <v>1702</v>
      </c>
      <c r="D64" s="207">
        <v>1702</v>
      </c>
    </row>
    <row r="65" spans="1:4">
      <c r="A65" t="s">
        <v>1807</v>
      </c>
      <c r="B65" t="s">
        <v>1808</v>
      </c>
      <c r="C65" s="207">
        <v>733</v>
      </c>
      <c r="D65" s="207">
        <v>733</v>
      </c>
    </row>
    <row r="66" spans="1:4">
      <c r="B66" t="s">
        <v>3228</v>
      </c>
      <c r="C66" s="207">
        <v>343</v>
      </c>
      <c r="D66" s="207">
        <v>343</v>
      </c>
    </row>
    <row r="67" spans="1:4">
      <c r="B67" t="s">
        <v>4393</v>
      </c>
      <c r="C67" s="207">
        <v>91</v>
      </c>
      <c r="D67" s="207">
        <v>91</v>
      </c>
    </row>
    <row r="68" spans="1:4">
      <c r="A68" t="s">
        <v>1815</v>
      </c>
      <c r="B68" t="s">
        <v>1816</v>
      </c>
      <c r="C68" s="207">
        <v>1426</v>
      </c>
      <c r="D68" s="207">
        <v>1426</v>
      </c>
    </row>
    <row r="69" spans="1:4">
      <c r="B69" t="s">
        <v>2694</v>
      </c>
      <c r="C69" s="207">
        <v>311</v>
      </c>
      <c r="D69" s="207">
        <v>311</v>
      </c>
    </row>
    <row r="70" spans="1:4">
      <c r="A70" t="s">
        <v>1804</v>
      </c>
      <c r="B70" t="s">
        <v>1817</v>
      </c>
      <c r="C70" s="207">
        <v>0</v>
      </c>
      <c r="D70" s="207">
        <v>0</v>
      </c>
    </row>
    <row r="71" spans="1:4">
      <c r="B71" t="s">
        <v>2231</v>
      </c>
      <c r="C71" s="207">
        <v>3</v>
      </c>
      <c r="D71" s="207">
        <v>3</v>
      </c>
    </row>
    <row r="72" spans="1:4">
      <c r="B72" t="s">
        <v>2446</v>
      </c>
      <c r="C72" s="207">
        <v>255</v>
      </c>
      <c r="D72" s="207">
        <v>255</v>
      </c>
    </row>
    <row r="73" spans="1:4">
      <c r="B73" t="s">
        <v>2640</v>
      </c>
      <c r="C73" s="207">
        <v>434</v>
      </c>
      <c r="D73" s="207">
        <v>434</v>
      </c>
    </row>
    <row r="74" spans="1:4">
      <c r="B74" t="s">
        <v>2836</v>
      </c>
      <c r="C74" s="207">
        <v>6418</v>
      </c>
      <c r="D74" s="207">
        <v>6418</v>
      </c>
    </row>
    <row r="75" spans="1:4">
      <c r="B75" t="s">
        <v>3970</v>
      </c>
      <c r="C75" s="207">
        <v>864</v>
      </c>
      <c r="D75" s="207">
        <v>864</v>
      </c>
    </row>
    <row r="76" spans="1:4">
      <c r="B76" t="s">
        <v>4039</v>
      </c>
      <c r="C76" s="207">
        <v>58</v>
      </c>
      <c r="D76" s="207">
        <v>58</v>
      </c>
    </row>
    <row r="77" spans="1:4">
      <c r="B77" t="s">
        <v>4221</v>
      </c>
      <c r="C77" s="207">
        <v>0</v>
      </c>
      <c r="D77" s="207">
        <v>0</v>
      </c>
    </row>
    <row r="78" spans="1:4">
      <c r="B78" t="s">
        <v>4353</v>
      </c>
      <c r="C78" s="207">
        <v>6</v>
      </c>
      <c r="D78" s="207">
        <v>6</v>
      </c>
    </row>
    <row r="79" spans="1:4">
      <c r="B79" t="s">
        <v>4494</v>
      </c>
      <c r="C79" s="207">
        <v>8</v>
      </c>
      <c r="D79" s="207">
        <v>8</v>
      </c>
    </row>
    <row r="80" spans="1:4">
      <c r="A80" t="s">
        <v>1818</v>
      </c>
      <c r="B80" t="s">
        <v>1819</v>
      </c>
      <c r="C80" s="207">
        <v>0</v>
      </c>
      <c r="D80" s="207">
        <v>0</v>
      </c>
    </row>
    <row r="81" spans="1:4">
      <c r="B81" t="s">
        <v>2279</v>
      </c>
      <c r="C81" s="207">
        <v>0</v>
      </c>
      <c r="D81" s="207">
        <v>0</v>
      </c>
    </row>
    <row r="82" spans="1:4">
      <c r="B82" t="s">
        <v>2444</v>
      </c>
      <c r="C82" s="207">
        <v>2105</v>
      </c>
      <c r="D82" s="207">
        <v>2105</v>
      </c>
    </row>
    <row r="83" spans="1:4">
      <c r="B83" t="s">
        <v>4034</v>
      </c>
      <c r="C83" s="207">
        <v>66</v>
      </c>
      <c r="D83" s="207">
        <v>66</v>
      </c>
    </row>
    <row r="84" spans="1:4">
      <c r="B84" t="s">
        <v>4150</v>
      </c>
      <c r="C84" s="207">
        <v>6</v>
      </c>
      <c r="D84" s="207">
        <v>6</v>
      </c>
    </row>
    <row r="85" spans="1:4">
      <c r="B85" t="s">
        <v>4405</v>
      </c>
      <c r="C85" s="207">
        <v>0</v>
      </c>
      <c r="D85" s="207">
        <v>0</v>
      </c>
    </row>
    <row r="86" spans="1:4">
      <c r="B86" t="s">
        <v>4408</v>
      </c>
      <c r="C86" s="207">
        <v>0</v>
      </c>
      <c r="D86" s="207">
        <v>0</v>
      </c>
    </row>
    <row r="87" spans="1:4">
      <c r="A87" t="s">
        <v>1795</v>
      </c>
      <c r="B87" t="s">
        <v>1796</v>
      </c>
      <c r="C87" s="207">
        <v>4988</v>
      </c>
      <c r="D87" s="207">
        <v>4988</v>
      </c>
    </row>
    <row r="88" spans="1:4">
      <c r="B88" t="s">
        <v>2051</v>
      </c>
      <c r="C88" s="207">
        <v>452</v>
      </c>
      <c r="D88" s="207">
        <v>452</v>
      </c>
    </row>
    <row r="89" spans="1:4">
      <c r="B89" t="s">
        <v>2573</v>
      </c>
      <c r="C89" s="207">
        <v>0</v>
      </c>
      <c r="D89" s="207">
        <v>0</v>
      </c>
    </row>
    <row r="90" spans="1:4">
      <c r="B90" t="s">
        <v>2605</v>
      </c>
      <c r="C90" s="207">
        <v>88</v>
      </c>
      <c r="D90" s="207">
        <v>88</v>
      </c>
    </row>
    <row r="91" spans="1:4">
      <c r="B91" t="s">
        <v>3906</v>
      </c>
      <c r="C91" s="207">
        <v>298</v>
      </c>
      <c r="D91" s="207">
        <v>298</v>
      </c>
    </row>
    <row r="92" spans="1:4">
      <c r="B92" t="s">
        <v>4464</v>
      </c>
      <c r="C92" s="207">
        <v>386</v>
      </c>
      <c r="D92" s="207">
        <v>386</v>
      </c>
    </row>
    <row r="93" spans="1:4">
      <c r="A93" t="s">
        <v>1806</v>
      </c>
      <c r="B93" t="s">
        <v>1814</v>
      </c>
      <c r="C93" s="207">
        <v>116</v>
      </c>
      <c r="D93" s="207">
        <v>116</v>
      </c>
    </row>
    <row r="94" spans="1:4">
      <c r="B94" t="s">
        <v>2136</v>
      </c>
      <c r="C94" s="207">
        <v>59</v>
      </c>
      <c r="D94" s="207">
        <v>59</v>
      </c>
    </row>
    <row r="95" spans="1:4">
      <c r="B95" t="s">
        <v>2434</v>
      </c>
      <c r="C95" s="207">
        <v>137</v>
      </c>
      <c r="D95" s="207">
        <v>137</v>
      </c>
    </row>
    <row r="96" spans="1:4">
      <c r="B96" t="s">
        <v>2510</v>
      </c>
      <c r="C96" s="207">
        <v>59</v>
      </c>
      <c r="D96" s="207">
        <v>59</v>
      </c>
    </row>
    <row r="97" spans="1:4">
      <c r="B97" t="s">
        <v>2643</v>
      </c>
      <c r="C97" s="207">
        <v>0</v>
      </c>
      <c r="D97" s="207">
        <v>0</v>
      </c>
    </row>
    <row r="98" spans="1:4">
      <c r="B98" t="s">
        <v>2689</v>
      </c>
      <c r="C98" s="207">
        <v>10</v>
      </c>
      <c r="D98" s="207">
        <v>10</v>
      </c>
    </row>
    <row r="99" spans="1:4">
      <c r="B99" t="s">
        <v>3222</v>
      </c>
      <c r="C99" s="207">
        <v>15</v>
      </c>
      <c r="D99" s="207">
        <v>15</v>
      </c>
    </row>
    <row r="100" spans="1:4">
      <c r="B100" t="s">
        <v>4026</v>
      </c>
      <c r="C100" s="207">
        <v>10</v>
      </c>
      <c r="D100" s="207">
        <v>10</v>
      </c>
    </row>
    <row r="101" spans="1:4">
      <c r="B101" t="s">
        <v>4045</v>
      </c>
      <c r="C101" s="207">
        <v>0</v>
      </c>
      <c r="D101" s="207">
        <v>0</v>
      </c>
    </row>
    <row r="102" spans="1:4">
      <c r="B102" t="s">
        <v>4170</v>
      </c>
      <c r="C102" s="207">
        <v>108</v>
      </c>
      <c r="D102" s="207">
        <v>108</v>
      </c>
    </row>
    <row r="103" spans="1:4">
      <c r="B103" t="s">
        <v>4233</v>
      </c>
      <c r="C103" s="207">
        <v>0</v>
      </c>
      <c r="D103" s="207">
        <v>0</v>
      </c>
    </row>
    <row r="104" spans="1:4">
      <c r="B104" t="s">
        <v>4419</v>
      </c>
      <c r="C104" s="207">
        <v>1</v>
      </c>
      <c r="D104" s="207">
        <v>1</v>
      </c>
    </row>
    <row r="105" spans="1:4">
      <c r="A105" t="s">
        <v>1809</v>
      </c>
      <c r="B105" t="s">
        <v>1810</v>
      </c>
      <c r="C105" s="207">
        <v>28</v>
      </c>
      <c r="D105" s="207">
        <v>28</v>
      </c>
    </row>
    <row r="106" spans="1:4">
      <c r="B106" t="s">
        <v>2466</v>
      </c>
      <c r="C106" s="207">
        <v>31</v>
      </c>
      <c r="D106" s="207">
        <v>31</v>
      </c>
    </row>
    <row r="107" spans="1:4">
      <c r="A107" t="s">
        <v>1802</v>
      </c>
      <c r="B107" t="s">
        <v>1820</v>
      </c>
      <c r="C107" s="207">
        <v>0</v>
      </c>
      <c r="D107" s="207">
        <v>0</v>
      </c>
    </row>
    <row r="108" spans="1:4">
      <c r="B108" t="s">
        <v>2037</v>
      </c>
      <c r="C108" s="207">
        <v>618</v>
      </c>
      <c r="D108" s="207">
        <v>618</v>
      </c>
    </row>
    <row r="109" spans="1:4">
      <c r="B109" t="s">
        <v>2183</v>
      </c>
      <c r="C109" s="207">
        <v>116</v>
      </c>
      <c r="D109" s="207">
        <v>116</v>
      </c>
    </row>
    <row r="110" spans="1:4">
      <c r="B110" t="s">
        <v>2228</v>
      </c>
      <c r="C110" s="207">
        <v>162</v>
      </c>
      <c r="D110" s="207">
        <v>162</v>
      </c>
    </row>
    <row r="111" spans="1:4">
      <c r="B111" t="s">
        <v>2429</v>
      </c>
      <c r="C111" s="207">
        <v>457</v>
      </c>
      <c r="D111" s="207">
        <v>457</v>
      </c>
    </row>
    <row r="112" spans="1:4">
      <c r="B112" t="s">
        <v>2701</v>
      </c>
      <c r="C112" s="207">
        <v>310</v>
      </c>
      <c r="D112" s="207">
        <v>310</v>
      </c>
    </row>
    <row r="113" spans="1:4">
      <c r="B113" t="s">
        <v>2850</v>
      </c>
      <c r="C113" s="207">
        <v>11</v>
      </c>
      <c r="D113" s="207">
        <v>11</v>
      </c>
    </row>
    <row r="114" spans="1:4">
      <c r="B114" t="s">
        <v>3918</v>
      </c>
      <c r="C114" s="207">
        <v>1159</v>
      </c>
      <c r="D114" s="207">
        <v>1159</v>
      </c>
    </row>
    <row r="115" spans="1:4">
      <c r="B115" t="s">
        <v>4044</v>
      </c>
      <c r="C115" s="207">
        <v>500</v>
      </c>
      <c r="D115" s="207">
        <v>500</v>
      </c>
    </row>
    <row r="116" spans="1:4">
      <c r="B116" t="s">
        <v>4125</v>
      </c>
      <c r="C116" s="207">
        <v>253</v>
      </c>
      <c r="D116" s="207">
        <v>253</v>
      </c>
    </row>
    <row r="117" spans="1:4">
      <c r="B117" t="s">
        <v>4381</v>
      </c>
      <c r="C117" s="207">
        <v>13</v>
      </c>
      <c r="D117" s="207">
        <v>13</v>
      </c>
    </row>
    <row r="118" spans="1:4">
      <c r="B118" t="s">
        <v>4493</v>
      </c>
      <c r="C118" s="207">
        <v>17</v>
      </c>
      <c r="D118" s="207">
        <v>17</v>
      </c>
    </row>
    <row r="119" spans="1:4">
      <c r="A119" t="s">
        <v>1794</v>
      </c>
      <c r="B119" t="s">
        <v>1821</v>
      </c>
      <c r="C119" s="207">
        <v>0</v>
      </c>
      <c r="D119" s="207">
        <v>0</v>
      </c>
    </row>
    <row r="120" spans="1:4">
      <c r="B120" t="s">
        <v>2042</v>
      </c>
      <c r="C120" s="207">
        <v>72</v>
      </c>
      <c r="D120" s="207">
        <v>72</v>
      </c>
    </row>
    <row r="121" spans="1:4">
      <c r="B121" t="s">
        <v>2155</v>
      </c>
      <c r="C121" s="207">
        <v>2678</v>
      </c>
      <c r="D121" s="207">
        <v>2678</v>
      </c>
    </row>
    <row r="122" spans="1:4">
      <c r="B122" t="s">
        <v>2216</v>
      </c>
      <c r="C122" s="207">
        <v>82</v>
      </c>
      <c r="D122" s="207">
        <v>83</v>
      </c>
    </row>
    <row r="123" spans="1:4">
      <c r="B123" t="s">
        <v>2433</v>
      </c>
      <c r="C123" s="207">
        <v>806</v>
      </c>
      <c r="D123" s="207">
        <v>806</v>
      </c>
    </row>
    <row r="124" spans="1:4">
      <c r="B124" t="s">
        <v>2841</v>
      </c>
      <c r="C124" s="207">
        <v>1</v>
      </c>
      <c r="D124" s="207">
        <v>1</v>
      </c>
    </row>
    <row r="125" spans="1:4">
      <c r="A125" t="s">
        <v>1822</v>
      </c>
      <c r="B125" t="s">
        <v>1823</v>
      </c>
      <c r="C125" s="207">
        <v>85</v>
      </c>
      <c r="D125" s="207">
        <v>85</v>
      </c>
    </row>
    <row r="126" spans="1:4">
      <c r="B126" t="s">
        <v>2137</v>
      </c>
      <c r="C126" s="207">
        <v>226</v>
      </c>
      <c r="D126" s="207">
        <v>226</v>
      </c>
    </row>
    <row r="127" spans="1:4">
      <c r="B127" t="s">
        <v>2151</v>
      </c>
      <c r="C127" s="207">
        <v>0</v>
      </c>
      <c r="D127" s="207">
        <v>0</v>
      </c>
    </row>
    <row r="128" spans="1:4">
      <c r="B128" t="s">
        <v>2399</v>
      </c>
      <c r="C128" s="207">
        <v>33</v>
      </c>
      <c r="D128" s="207">
        <v>33</v>
      </c>
    </row>
    <row r="129" spans="1:4">
      <c r="B129" t="s">
        <v>3234</v>
      </c>
      <c r="C129" s="207">
        <v>511</v>
      </c>
      <c r="D129" s="207">
        <v>511</v>
      </c>
    </row>
    <row r="130" spans="1:4">
      <c r="B130" t="s">
        <v>4021</v>
      </c>
      <c r="C130" s="207">
        <v>42</v>
      </c>
      <c r="D130" s="207">
        <v>42</v>
      </c>
    </row>
    <row r="131" spans="1:4">
      <c r="B131" t="s">
        <v>4396</v>
      </c>
      <c r="C131" s="207">
        <v>40</v>
      </c>
      <c r="D131" s="207">
        <v>40</v>
      </c>
    </row>
    <row r="132" spans="1:4">
      <c r="A132" t="s">
        <v>1824</v>
      </c>
      <c r="B132" t="s">
        <v>1825</v>
      </c>
      <c r="C132" s="207">
        <v>182</v>
      </c>
      <c r="D132" s="207">
        <v>182</v>
      </c>
    </row>
    <row r="133" spans="1:4">
      <c r="B133" t="s">
        <v>2138</v>
      </c>
      <c r="C133" s="207">
        <v>8</v>
      </c>
      <c r="D133" s="207">
        <v>8</v>
      </c>
    </row>
    <row r="134" spans="1:4">
      <c r="B134" t="s">
        <v>2212</v>
      </c>
      <c r="C134" s="207">
        <v>0</v>
      </c>
      <c r="D134" s="207">
        <v>0</v>
      </c>
    </row>
    <row r="135" spans="1:4">
      <c r="B135" t="s">
        <v>2498</v>
      </c>
      <c r="C135" s="207">
        <v>3</v>
      </c>
      <c r="D135" s="207">
        <v>3</v>
      </c>
    </row>
    <row r="136" spans="1:4">
      <c r="B136" t="s">
        <v>2631</v>
      </c>
      <c r="C136" s="207">
        <v>2082</v>
      </c>
      <c r="D136" s="207">
        <v>2082</v>
      </c>
    </row>
    <row r="137" spans="1:4">
      <c r="B137" t="s">
        <v>3238</v>
      </c>
      <c r="C137" s="207">
        <v>166</v>
      </c>
      <c r="D137" s="207">
        <v>166</v>
      </c>
    </row>
    <row r="138" spans="1:4">
      <c r="B138" t="s">
        <v>3907</v>
      </c>
      <c r="C138" s="207">
        <v>61</v>
      </c>
      <c r="D138" s="207">
        <v>61</v>
      </c>
    </row>
    <row r="139" spans="1:4">
      <c r="A139" t="s">
        <v>1826</v>
      </c>
      <c r="B139" t="s">
        <v>1827</v>
      </c>
      <c r="C139" s="207">
        <v>4</v>
      </c>
      <c r="D139" s="207">
        <v>4</v>
      </c>
    </row>
    <row r="140" spans="1:4">
      <c r="B140" t="s">
        <v>2236</v>
      </c>
      <c r="C140" s="207">
        <v>0</v>
      </c>
      <c r="D140" s="207">
        <v>0</v>
      </c>
    </row>
    <row r="141" spans="1:4">
      <c r="B141" t="s">
        <v>2421</v>
      </c>
      <c r="C141" s="207">
        <v>48</v>
      </c>
      <c r="D141" s="207">
        <v>48</v>
      </c>
    </row>
    <row r="142" spans="1:4">
      <c r="B142" t="s">
        <v>2582</v>
      </c>
      <c r="C142" s="207">
        <v>3</v>
      </c>
      <c r="D142" s="207">
        <v>10</v>
      </c>
    </row>
    <row r="143" spans="1:4">
      <c r="B143" t="s">
        <v>4488</v>
      </c>
      <c r="C143" s="207">
        <v>5</v>
      </c>
      <c r="D143" s="207">
        <v>5</v>
      </c>
    </row>
    <row r="144" spans="1:4">
      <c r="A144" t="s">
        <v>1805</v>
      </c>
      <c r="B144" t="s">
        <v>1828</v>
      </c>
      <c r="C144" s="207">
        <v>23</v>
      </c>
      <c r="D144" s="207">
        <v>0</v>
      </c>
    </row>
    <row r="145" spans="1:4">
      <c r="B145" t="s">
        <v>2064</v>
      </c>
      <c r="C145" s="207">
        <v>0</v>
      </c>
      <c r="D145" s="207">
        <v>0</v>
      </c>
    </row>
    <row r="146" spans="1:4">
      <c r="B146" t="s">
        <v>2244</v>
      </c>
      <c r="C146" s="207">
        <v>0</v>
      </c>
      <c r="D146" s="207">
        <v>0</v>
      </c>
    </row>
    <row r="147" spans="1:4">
      <c r="B147" t="s">
        <v>2443</v>
      </c>
      <c r="C147" s="207">
        <v>181</v>
      </c>
      <c r="D147" s="207">
        <v>181</v>
      </c>
    </row>
    <row r="148" spans="1:4">
      <c r="B148" t="s">
        <v>2698</v>
      </c>
      <c r="C148" s="207">
        <v>2</v>
      </c>
      <c r="D148" s="207">
        <v>2</v>
      </c>
    </row>
    <row r="149" spans="1:4">
      <c r="B149" t="s">
        <v>3239</v>
      </c>
      <c r="C149" s="207">
        <v>1</v>
      </c>
      <c r="D149" s="207">
        <v>1</v>
      </c>
    </row>
    <row r="150" spans="1:4">
      <c r="A150" t="s">
        <v>1801</v>
      </c>
      <c r="B150" t="s">
        <v>1829</v>
      </c>
      <c r="C150" s="207">
        <v>51</v>
      </c>
      <c r="D150" s="207">
        <v>160</v>
      </c>
    </row>
    <row r="151" spans="1:4">
      <c r="B151" t="s">
        <v>2070</v>
      </c>
      <c r="C151" s="207">
        <v>1175</v>
      </c>
      <c r="D151" s="207">
        <v>1175</v>
      </c>
    </row>
    <row r="152" spans="1:4">
      <c r="B152" t="s">
        <v>2221</v>
      </c>
      <c r="C152" s="207">
        <v>613</v>
      </c>
      <c r="D152" s="207">
        <v>613</v>
      </c>
    </row>
    <row r="153" spans="1:4">
      <c r="B153" t="s">
        <v>2436</v>
      </c>
      <c r="C153" s="207">
        <v>11709</v>
      </c>
      <c r="D153" s="207">
        <v>11709</v>
      </c>
    </row>
    <row r="154" spans="1:4">
      <c r="B154" t="s">
        <v>2700</v>
      </c>
      <c r="C154" s="207">
        <v>4416</v>
      </c>
      <c r="D154" s="207">
        <v>4416</v>
      </c>
    </row>
    <row r="155" spans="1:4">
      <c r="B155" t="s">
        <v>2849</v>
      </c>
      <c r="C155" s="207">
        <v>4472</v>
      </c>
      <c r="D155" s="207">
        <v>4472</v>
      </c>
    </row>
    <row r="156" spans="1:4">
      <c r="B156" t="s">
        <v>3534</v>
      </c>
      <c r="C156" s="207">
        <v>137</v>
      </c>
      <c r="D156" s="207">
        <v>137</v>
      </c>
    </row>
    <row r="157" spans="1:4">
      <c r="B157" t="s">
        <v>3757</v>
      </c>
      <c r="C157" s="207">
        <v>2614</v>
      </c>
      <c r="D157" s="207">
        <v>2614</v>
      </c>
    </row>
    <row r="158" spans="1:4">
      <c r="B158" t="s">
        <v>4028</v>
      </c>
      <c r="C158" s="207">
        <v>3737</v>
      </c>
      <c r="D158" s="207">
        <v>3737</v>
      </c>
    </row>
    <row r="159" spans="1:4">
      <c r="B159" t="s">
        <v>4123</v>
      </c>
      <c r="C159" s="207">
        <v>17</v>
      </c>
      <c r="D159" s="207">
        <v>17</v>
      </c>
    </row>
    <row r="160" spans="1:4">
      <c r="B160" t="s">
        <v>4379</v>
      </c>
      <c r="C160" s="207">
        <v>355</v>
      </c>
      <c r="D160" s="207">
        <v>355</v>
      </c>
    </row>
    <row r="161" spans="1:4">
      <c r="B161" t="s">
        <v>5468</v>
      </c>
      <c r="C161" s="207">
        <v>2</v>
      </c>
      <c r="D161" s="207">
        <v>2</v>
      </c>
    </row>
    <row r="162" spans="1:4">
      <c r="A162" t="s">
        <v>1830</v>
      </c>
      <c r="B162" t="s">
        <v>1831</v>
      </c>
      <c r="C162" s="207">
        <v>631</v>
      </c>
      <c r="D162" s="207">
        <v>631</v>
      </c>
    </row>
    <row r="163" spans="1:4">
      <c r="B163" t="s">
        <v>3897</v>
      </c>
      <c r="C163" s="207">
        <v>466</v>
      </c>
      <c r="D163" s="207">
        <v>466</v>
      </c>
    </row>
    <row r="164" spans="1:4">
      <c r="A164" t="s">
        <v>1832</v>
      </c>
      <c r="B164" t="s">
        <v>1833</v>
      </c>
      <c r="C164" s="207">
        <v>631</v>
      </c>
      <c r="D164" s="207">
        <v>631</v>
      </c>
    </row>
    <row r="165" spans="1:4">
      <c r="B165" t="s">
        <v>3898</v>
      </c>
      <c r="C165" s="207">
        <v>111</v>
      </c>
      <c r="D165" s="207">
        <v>111</v>
      </c>
    </row>
    <row r="166" spans="1:4">
      <c r="A166" t="s">
        <v>1834</v>
      </c>
      <c r="B166" t="s">
        <v>1835</v>
      </c>
      <c r="C166" s="207">
        <v>0</v>
      </c>
      <c r="D166" s="207">
        <v>0</v>
      </c>
    </row>
    <row r="167" spans="1:4">
      <c r="A167" t="s">
        <v>1836</v>
      </c>
      <c r="B167" t="s">
        <v>1837</v>
      </c>
      <c r="C167" s="207">
        <v>59</v>
      </c>
      <c r="D167" s="207">
        <v>59</v>
      </c>
    </row>
    <row r="168" spans="1:4">
      <c r="A168" t="s">
        <v>1838</v>
      </c>
      <c r="B168" t="s">
        <v>1839</v>
      </c>
      <c r="C168" s="207">
        <v>80</v>
      </c>
      <c r="D168" s="207">
        <v>80</v>
      </c>
    </row>
    <row r="169" spans="1:4">
      <c r="A169" t="s">
        <v>1840</v>
      </c>
      <c r="B169" t="s">
        <v>1841</v>
      </c>
      <c r="C169" s="207">
        <v>7</v>
      </c>
      <c r="D169" s="207">
        <v>7</v>
      </c>
    </row>
    <row r="170" spans="1:4">
      <c r="A170" t="s">
        <v>1842</v>
      </c>
      <c r="B170" t="s">
        <v>1843</v>
      </c>
      <c r="C170" s="207">
        <v>24</v>
      </c>
      <c r="D170" s="207">
        <v>24</v>
      </c>
    </row>
    <row r="171" spans="1:4">
      <c r="A171" t="s">
        <v>1844</v>
      </c>
      <c r="B171" t="s">
        <v>1845</v>
      </c>
      <c r="C171" s="207">
        <v>0</v>
      </c>
      <c r="D171" s="207">
        <v>0</v>
      </c>
    </row>
    <row r="172" spans="1:4">
      <c r="A172" t="s">
        <v>1846</v>
      </c>
      <c r="B172" t="s">
        <v>1847</v>
      </c>
      <c r="C172" s="207">
        <v>155</v>
      </c>
      <c r="D172" s="207">
        <v>155</v>
      </c>
    </row>
    <row r="173" spans="1:4">
      <c r="B173" t="s">
        <v>4238</v>
      </c>
      <c r="C173" s="207">
        <v>32</v>
      </c>
      <c r="D173" s="207">
        <v>32</v>
      </c>
    </row>
    <row r="174" spans="1:4">
      <c r="B174" t="s">
        <v>4938</v>
      </c>
      <c r="C174" s="207">
        <v>2</v>
      </c>
      <c r="D174" s="207">
        <v>2</v>
      </c>
    </row>
    <row r="175" spans="1:4">
      <c r="A175" t="s">
        <v>1848</v>
      </c>
      <c r="B175" t="s">
        <v>1849</v>
      </c>
      <c r="C175" s="207">
        <v>0</v>
      </c>
      <c r="D175" s="207">
        <v>0</v>
      </c>
    </row>
    <row r="176" spans="1:4">
      <c r="A176" t="s">
        <v>1850</v>
      </c>
      <c r="B176" t="s">
        <v>1851</v>
      </c>
      <c r="C176" s="207">
        <v>18</v>
      </c>
      <c r="D176" s="207">
        <v>18</v>
      </c>
    </row>
    <row r="177" spans="1:4">
      <c r="A177" t="s">
        <v>1852</v>
      </c>
      <c r="B177" t="s">
        <v>1853</v>
      </c>
      <c r="C177" s="207">
        <v>2</v>
      </c>
      <c r="D177" s="207">
        <v>2</v>
      </c>
    </row>
    <row r="178" spans="1:4">
      <c r="A178" t="s">
        <v>1854</v>
      </c>
      <c r="B178" t="s">
        <v>1855</v>
      </c>
      <c r="C178" s="207">
        <v>1</v>
      </c>
      <c r="D178" s="207">
        <v>1</v>
      </c>
    </row>
    <row r="179" spans="1:4">
      <c r="A179" t="s">
        <v>1856</v>
      </c>
      <c r="B179" t="s">
        <v>1857</v>
      </c>
      <c r="C179" s="207">
        <v>251</v>
      </c>
      <c r="D179" s="207">
        <v>251</v>
      </c>
    </row>
    <row r="180" spans="1:4">
      <c r="A180" t="s">
        <v>1858</v>
      </c>
      <c r="B180" t="s">
        <v>1859</v>
      </c>
      <c r="C180" s="207">
        <v>9</v>
      </c>
      <c r="D180" s="207">
        <v>9</v>
      </c>
    </row>
    <row r="181" spans="1:4">
      <c r="A181" t="s">
        <v>1860</v>
      </c>
      <c r="B181" t="s">
        <v>1861</v>
      </c>
      <c r="C181" s="207">
        <v>9</v>
      </c>
      <c r="D181" s="207">
        <v>9</v>
      </c>
    </row>
    <row r="182" spans="1:4">
      <c r="A182" t="s">
        <v>1862</v>
      </c>
      <c r="B182" t="s">
        <v>1863</v>
      </c>
      <c r="C182" s="207">
        <v>15</v>
      </c>
      <c r="D182" s="207">
        <v>15</v>
      </c>
    </row>
    <row r="183" spans="1:4">
      <c r="B183" t="s">
        <v>3122</v>
      </c>
      <c r="C183" s="207">
        <v>0</v>
      </c>
      <c r="D183" s="207">
        <v>0</v>
      </c>
    </row>
    <row r="184" spans="1:4">
      <c r="A184" t="s">
        <v>1864</v>
      </c>
      <c r="B184" t="s">
        <v>1865</v>
      </c>
      <c r="C184" s="207">
        <v>9</v>
      </c>
      <c r="D184" s="207">
        <v>9</v>
      </c>
    </row>
    <row r="185" spans="1:4">
      <c r="A185" t="s">
        <v>1866</v>
      </c>
      <c r="B185" t="s">
        <v>1867</v>
      </c>
      <c r="C185" s="207">
        <v>0</v>
      </c>
      <c r="D185" s="207">
        <v>0</v>
      </c>
    </row>
    <row r="186" spans="1:4">
      <c r="A186" t="s">
        <v>1868</v>
      </c>
      <c r="B186" t="s">
        <v>1869</v>
      </c>
      <c r="C186" s="207">
        <v>3</v>
      </c>
      <c r="D186" s="207">
        <v>3</v>
      </c>
    </row>
    <row r="187" spans="1:4">
      <c r="A187" t="s">
        <v>1870</v>
      </c>
      <c r="B187" t="s">
        <v>1871</v>
      </c>
      <c r="C187" s="207">
        <v>1</v>
      </c>
      <c r="D187" s="207">
        <v>1</v>
      </c>
    </row>
    <row r="188" spans="1:4">
      <c r="A188" t="s">
        <v>1872</v>
      </c>
      <c r="B188" t="s">
        <v>1873</v>
      </c>
      <c r="C188" s="207">
        <v>2</v>
      </c>
      <c r="D188" s="207">
        <v>2</v>
      </c>
    </row>
    <row r="189" spans="1:4">
      <c r="A189" t="s">
        <v>1874</v>
      </c>
      <c r="B189" t="s">
        <v>1875</v>
      </c>
      <c r="C189" s="207">
        <v>0</v>
      </c>
      <c r="D189" s="207">
        <v>0</v>
      </c>
    </row>
    <row r="190" spans="1:4">
      <c r="A190" t="s">
        <v>1876</v>
      </c>
      <c r="B190" t="s">
        <v>1877</v>
      </c>
      <c r="C190" s="207">
        <v>0</v>
      </c>
      <c r="D190" s="207">
        <v>0</v>
      </c>
    </row>
    <row r="191" spans="1:4">
      <c r="A191" t="s">
        <v>1878</v>
      </c>
      <c r="B191" t="s">
        <v>1879</v>
      </c>
      <c r="C191" s="207">
        <v>0</v>
      </c>
      <c r="D191" s="207">
        <v>0</v>
      </c>
    </row>
    <row r="192" spans="1:4">
      <c r="A192" t="s">
        <v>1880</v>
      </c>
      <c r="B192" t="s">
        <v>1881</v>
      </c>
      <c r="C192" s="207">
        <v>1</v>
      </c>
      <c r="D192" s="207">
        <v>1</v>
      </c>
    </row>
    <row r="193" spans="1:4">
      <c r="B193" t="s">
        <v>2916</v>
      </c>
      <c r="C193" s="207">
        <v>65</v>
      </c>
      <c r="D193" s="207">
        <v>65</v>
      </c>
    </row>
    <row r="194" spans="1:4">
      <c r="A194" t="s">
        <v>1882</v>
      </c>
      <c r="B194" t="s">
        <v>1883</v>
      </c>
      <c r="C194" s="207">
        <v>0</v>
      </c>
      <c r="D194" s="207">
        <v>0</v>
      </c>
    </row>
    <row r="195" spans="1:4">
      <c r="B195" t="s">
        <v>3086</v>
      </c>
      <c r="C195" s="207">
        <v>0</v>
      </c>
      <c r="D195" s="207">
        <v>0</v>
      </c>
    </row>
    <row r="196" spans="1:4">
      <c r="A196" t="s">
        <v>1884</v>
      </c>
      <c r="B196" t="s">
        <v>1849</v>
      </c>
      <c r="C196" s="207">
        <v>1</v>
      </c>
      <c r="D196" s="207">
        <v>1</v>
      </c>
    </row>
    <row r="197" spans="1:4">
      <c r="A197" t="s">
        <v>1885</v>
      </c>
      <c r="B197" t="s">
        <v>1886</v>
      </c>
      <c r="C197" s="207">
        <v>4</v>
      </c>
      <c r="D197" s="207">
        <v>4</v>
      </c>
    </row>
    <row r="198" spans="1:4">
      <c r="A198" t="s">
        <v>1887</v>
      </c>
      <c r="B198" t="s">
        <v>1888</v>
      </c>
      <c r="C198" s="207">
        <v>1</v>
      </c>
      <c r="D198" s="207">
        <v>1</v>
      </c>
    </row>
    <row r="199" spans="1:4">
      <c r="A199" t="s">
        <v>1889</v>
      </c>
      <c r="B199" t="s">
        <v>1890</v>
      </c>
      <c r="C199" s="207">
        <v>0</v>
      </c>
      <c r="D199" s="207">
        <v>0</v>
      </c>
    </row>
    <row r="200" spans="1:4">
      <c r="A200" t="s">
        <v>1892</v>
      </c>
      <c r="B200" t="s">
        <v>1893</v>
      </c>
      <c r="C200" s="207">
        <v>1</v>
      </c>
      <c r="D200" s="207">
        <v>1</v>
      </c>
    </row>
    <row r="201" spans="1:4">
      <c r="A201" t="s">
        <v>1894</v>
      </c>
      <c r="B201" t="s">
        <v>1895</v>
      </c>
      <c r="C201" s="207">
        <v>3</v>
      </c>
      <c r="D201" s="207">
        <v>3</v>
      </c>
    </row>
    <row r="202" spans="1:4">
      <c r="A202" t="s">
        <v>1896</v>
      </c>
      <c r="B202" t="s">
        <v>1897</v>
      </c>
      <c r="C202" s="207">
        <v>0</v>
      </c>
      <c r="D202" s="207">
        <v>0</v>
      </c>
    </row>
    <row r="203" spans="1:4">
      <c r="A203" t="s">
        <v>1898</v>
      </c>
      <c r="B203" t="s">
        <v>1899</v>
      </c>
      <c r="C203" s="207">
        <v>5</v>
      </c>
      <c r="D203" s="207">
        <v>5</v>
      </c>
    </row>
    <row r="204" spans="1:4">
      <c r="B204" t="s">
        <v>3126</v>
      </c>
      <c r="C204" s="207">
        <v>0</v>
      </c>
      <c r="D204" s="207">
        <v>0</v>
      </c>
    </row>
    <row r="205" spans="1:4">
      <c r="A205" t="s">
        <v>1900</v>
      </c>
      <c r="B205" t="s">
        <v>1901</v>
      </c>
      <c r="C205" s="207">
        <v>1</v>
      </c>
      <c r="D205" s="207">
        <v>1</v>
      </c>
    </row>
    <row r="206" spans="1:4">
      <c r="B206" t="s">
        <v>3129</v>
      </c>
      <c r="C206" s="207">
        <v>1</v>
      </c>
      <c r="D206" s="207">
        <v>1</v>
      </c>
    </row>
    <row r="207" spans="1:4">
      <c r="B207" t="s">
        <v>4251</v>
      </c>
      <c r="C207" s="207">
        <v>15</v>
      </c>
      <c r="D207" s="207">
        <v>15</v>
      </c>
    </row>
    <row r="208" spans="1:4">
      <c r="A208" t="s">
        <v>1902</v>
      </c>
      <c r="B208" t="s">
        <v>1903</v>
      </c>
      <c r="C208" s="207">
        <v>26</v>
      </c>
      <c r="D208" s="207">
        <v>26</v>
      </c>
    </row>
    <row r="209" spans="1:4">
      <c r="B209" t="s">
        <v>2195</v>
      </c>
      <c r="C209" s="207">
        <v>0</v>
      </c>
      <c r="D209" s="207">
        <v>0</v>
      </c>
    </row>
    <row r="210" spans="1:4">
      <c r="A210" t="s">
        <v>1904</v>
      </c>
      <c r="B210" t="s">
        <v>1905</v>
      </c>
      <c r="C210" s="207">
        <v>103</v>
      </c>
      <c r="D210" s="207">
        <v>103</v>
      </c>
    </row>
    <row r="211" spans="1:4">
      <c r="A211" t="s">
        <v>1906</v>
      </c>
      <c r="B211" t="s">
        <v>1907</v>
      </c>
      <c r="C211" s="207">
        <v>4</v>
      </c>
      <c r="D211" s="207">
        <v>4</v>
      </c>
    </row>
    <row r="212" spans="1:4">
      <c r="A212" t="s">
        <v>1908</v>
      </c>
      <c r="B212" t="s">
        <v>1909</v>
      </c>
      <c r="C212" s="207">
        <v>7</v>
      </c>
      <c r="D212" s="207">
        <v>7</v>
      </c>
    </row>
    <row r="213" spans="1:4">
      <c r="A213" t="s">
        <v>1910</v>
      </c>
      <c r="B213" t="s">
        <v>1911</v>
      </c>
      <c r="C213" s="207">
        <v>0</v>
      </c>
      <c r="D213" s="207">
        <v>0</v>
      </c>
    </row>
    <row r="214" spans="1:4">
      <c r="A214" t="s">
        <v>1912</v>
      </c>
      <c r="B214" t="s">
        <v>1913</v>
      </c>
      <c r="C214" s="207">
        <v>0</v>
      </c>
      <c r="D214" s="207">
        <v>0</v>
      </c>
    </row>
    <row r="215" spans="1:4">
      <c r="A215" t="s">
        <v>1914</v>
      </c>
      <c r="B215" t="s">
        <v>1915</v>
      </c>
      <c r="C215" s="207">
        <v>10</v>
      </c>
      <c r="D215" s="207">
        <v>10</v>
      </c>
    </row>
    <row r="216" spans="1:4">
      <c r="B216" t="s">
        <v>3450</v>
      </c>
      <c r="C216" s="207">
        <v>0</v>
      </c>
      <c r="D216" s="207">
        <v>0</v>
      </c>
    </row>
    <row r="217" spans="1:4">
      <c r="B217" t="s">
        <v>4156</v>
      </c>
      <c r="C217" s="207">
        <v>9</v>
      </c>
      <c r="D217" s="207">
        <v>9</v>
      </c>
    </row>
    <row r="218" spans="1:4">
      <c r="A218" t="s">
        <v>1916</v>
      </c>
      <c r="B218" t="s">
        <v>1917</v>
      </c>
      <c r="C218" s="207">
        <v>83</v>
      </c>
      <c r="D218" s="207">
        <v>83</v>
      </c>
    </row>
    <row r="219" spans="1:4">
      <c r="B219" t="s">
        <v>3244</v>
      </c>
      <c r="C219" s="207">
        <v>2</v>
      </c>
      <c r="D219" s="207">
        <v>2</v>
      </c>
    </row>
    <row r="220" spans="1:4">
      <c r="A220" t="s">
        <v>1918</v>
      </c>
      <c r="B220" t="s">
        <v>1919</v>
      </c>
      <c r="C220" s="207">
        <v>0</v>
      </c>
      <c r="D220" s="207">
        <v>0</v>
      </c>
    </row>
    <row r="221" spans="1:4">
      <c r="B221" t="s">
        <v>1998</v>
      </c>
      <c r="C221" s="207">
        <v>10</v>
      </c>
      <c r="D221" s="207">
        <v>10</v>
      </c>
    </row>
    <row r="222" spans="1:4">
      <c r="A222" t="s">
        <v>1920</v>
      </c>
      <c r="B222" t="s">
        <v>1921</v>
      </c>
      <c r="C222" s="207">
        <v>3</v>
      </c>
      <c r="D222" s="207">
        <v>3</v>
      </c>
    </row>
    <row r="223" spans="1:4">
      <c r="A223" t="s">
        <v>1922</v>
      </c>
      <c r="B223" t="s">
        <v>1923</v>
      </c>
      <c r="C223" s="207">
        <v>0</v>
      </c>
      <c r="D223" s="207">
        <v>0</v>
      </c>
    </row>
    <row r="224" spans="1:4">
      <c r="A224" t="s">
        <v>1924</v>
      </c>
      <c r="B224" t="s">
        <v>1925</v>
      </c>
      <c r="C224" s="207">
        <v>0</v>
      </c>
      <c r="D224" s="207">
        <v>0</v>
      </c>
    </row>
    <row r="225" spans="1:4">
      <c r="A225" t="s">
        <v>1926</v>
      </c>
      <c r="B225" t="s">
        <v>1927</v>
      </c>
      <c r="C225" s="207">
        <v>151</v>
      </c>
      <c r="D225" s="207">
        <v>151</v>
      </c>
    </row>
    <row r="226" spans="1:4">
      <c r="A226" t="s">
        <v>1928</v>
      </c>
      <c r="B226" t="s">
        <v>1929</v>
      </c>
      <c r="C226" s="207">
        <v>14</v>
      </c>
      <c r="D226" s="207">
        <v>14</v>
      </c>
    </row>
    <row r="227" spans="1:4">
      <c r="A227" t="s">
        <v>1930</v>
      </c>
      <c r="B227" t="s">
        <v>1931</v>
      </c>
      <c r="C227" s="207">
        <v>6</v>
      </c>
      <c r="D227" s="207">
        <v>6</v>
      </c>
    </row>
    <row r="228" spans="1:4">
      <c r="B228" t="s">
        <v>4328</v>
      </c>
      <c r="C228" s="207">
        <v>1</v>
      </c>
      <c r="D228" s="207">
        <v>1</v>
      </c>
    </row>
    <row r="229" spans="1:4">
      <c r="A229" t="s">
        <v>1932</v>
      </c>
      <c r="B229" t="s">
        <v>1933</v>
      </c>
      <c r="C229" s="207">
        <v>6</v>
      </c>
      <c r="D229" s="207">
        <v>6</v>
      </c>
    </row>
    <row r="230" spans="1:4">
      <c r="A230" t="s">
        <v>1934</v>
      </c>
      <c r="B230" t="s">
        <v>1935</v>
      </c>
      <c r="C230" s="207">
        <v>1</v>
      </c>
      <c r="D230" s="207">
        <v>1</v>
      </c>
    </row>
    <row r="231" spans="1:4">
      <c r="A231" t="s">
        <v>1936</v>
      </c>
      <c r="B231" t="s">
        <v>1937</v>
      </c>
      <c r="C231" s="207">
        <v>0</v>
      </c>
      <c r="D231" s="207">
        <v>0</v>
      </c>
    </row>
    <row r="232" spans="1:4">
      <c r="A232" t="s">
        <v>1938</v>
      </c>
      <c r="B232" t="s">
        <v>1939</v>
      </c>
      <c r="C232" s="207">
        <v>0</v>
      </c>
      <c r="D232" s="207">
        <v>0</v>
      </c>
    </row>
    <row r="233" spans="1:4">
      <c r="B233" t="s">
        <v>2197</v>
      </c>
      <c r="C233" s="207">
        <v>0</v>
      </c>
      <c r="D233" s="207">
        <v>0</v>
      </c>
    </row>
    <row r="234" spans="1:4">
      <c r="A234" t="s">
        <v>1940</v>
      </c>
      <c r="B234" t="s">
        <v>1941</v>
      </c>
      <c r="C234" s="207">
        <v>0</v>
      </c>
      <c r="D234" s="207">
        <v>0</v>
      </c>
    </row>
    <row r="235" spans="1:4">
      <c r="A235" t="s">
        <v>1942</v>
      </c>
      <c r="B235" t="s">
        <v>1943</v>
      </c>
      <c r="C235" s="207">
        <v>2</v>
      </c>
      <c r="D235" s="207">
        <v>2</v>
      </c>
    </row>
    <row r="236" spans="1:4">
      <c r="B236" t="s">
        <v>2891</v>
      </c>
      <c r="C236" s="207">
        <v>0</v>
      </c>
      <c r="D236" s="207">
        <v>0</v>
      </c>
    </row>
    <row r="237" spans="1:4">
      <c r="B237" t="s">
        <v>4317</v>
      </c>
      <c r="C237" s="207">
        <v>0</v>
      </c>
      <c r="D237" s="207">
        <v>0</v>
      </c>
    </row>
    <row r="238" spans="1:4">
      <c r="A238" t="s">
        <v>1944</v>
      </c>
      <c r="B238" t="s">
        <v>1945</v>
      </c>
      <c r="C238" s="207">
        <v>1</v>
      </c>
      <c r="D238" s="207">
        <v>1</v>
      </c>
    </row>
    <row r="239" spans="1:4">
      <c r="B239" t="s">
        <v>1999</v>
      </c>
      <c r="C239" s="207">
        <v>0</v>
      </c>
      <c r="D239" s="207">
        <v>0</v>
      </c>
    </row>
    <row r="240" spans="1:4">
      <c r="A240" t="s">
        <v>1946</v>
      </c>
      <c r="B240" t="s">
        <v>1947</v>
      </c>
      <c r="C240" s="207">
        <v>0</v>
      </c>
      <c r="D240" s="207">
        <v>0</v>
      </c>
    </row>
    <row r="241" spans="1:4">
      <c r="B241" t="s">
        <v>2028</v>
      </c>
      <c r="C241" s="207">
        <v>2</v>
      </c>
      <c r="D241" s="207">
        <v>2</v>
      </c>
    </row>
    <row r="242" spans="1:4">
      <c r="A242" t="s">
        <v>1948</v>
      </c>
      <c r="B242" t="s">
        <v>1949</v>
      </c>
      <c r="C242" s="207">
        <v>2</v>
      </c>
      <c r="D242" s="207">
        <v>2</v>
      </c>
    </row>
    <row r="243" spans="1:4">
      <c r="A243" t="s">
        <v>1950</v>
      </c>
      <c r="B243" t="s">
        <v>1951</v>
      </c>
      <c r="C243" s="207">
        <v>0</v>
      </c>
      <c r="D243" s="207">
        <v>0</v>
      </c>
    </row>
    <row r="244" spans="1:4">
      <c r="A244" t="s">
        <v>1952</v>
      </c>
      <c r="B244" t="s">
        <v>1953</v>
      </c>
      <c r="C244" s="207">
        <v>0</v>
      </c>
      <c r="D244" s="207">
        <v>0</v>
      </c>
    </row>
    <row r="245" spans="1:4">
      <c r="B245" t="s">
        <v>2948</v>
      </c>
      <c r="C245" s="207">
        <v>2</v>
      </c>
      <c r="D245" s="207">
        <v>2</v>
      </c>
    </row>
    <row r="246" spans="1:4">
      <c r="A246" t="s">
        <v>1954</v>
      </c>
      <c r="B246" t="s">
        <v>1955</v>
      </c>
      <c r="C246" s="207">
        <v>0</v>
      </c>
      <c r="D246" s="207">
        <v>0</v>
      </c>
    </row>
    <row r="247" spans="1:4">
      <c r="A247" t="s">
        <v>1956</v>
      </c>
      <c r="B247" t="s">
        <v>1957</v>
      </c>
      <c r="C247" s="207">
        <v>0</v>
      </c>
      <c r="D247" s="207">
        <v>0</v>
      </c>
    </row>
    <row r="248" spans="1:4">
      <c r="A248" t="s">
        <v>1958</v>
      </c>
      <c r="B248" t="s">
        <v>1959</v>
      </c>
      <c r="C248" s="207">
        <v>12</v>
      </c>
      <c r="D248" s="207">
        <v>12</v>
      </c>
    </row>
    <row r="249" spans="1:4">
      <c r="A249" t="s">
        <v>1960</v>
      </c>
      <c r="B249" t="s">
        <v>1961</v>
      </c>
      <c r="C249" s="207">
        <v>0</v>
      </c>
      <c r="D249" s="207">
        <v>0</v>
      </c>
    </row>
    <row r="250" spans="1:4">
      <c r="B250" t="s">
        <v>2154</v>
      </c>
      <c r="C250" s="207">
        <v>36</v>
      </c>
      <c r="D250" s="207">
        <v>36</v>
      </c>
    </row>
    <row r="251" spans="1:4">
      <c r="B251" t="s">
        <v>3258</v>
      </c>
      <c r="C251" s="207">
        <v>0</v>
      </c>
      <c r="D251" s="207">
        <v>0</v>
      </c>
    </row>
    <row r="252" spans="1:4">
      <c r="A252" t="s">
        <v>1962</v>
      </c>
      <c r="B252" t="s">
        <v>1963</v>
      </c>
      <c r="C252" s="207">
        <v>1</v>
      </c>
      <c r="D252" s="207">
        <v>1</v>
      </c>
    </row>
    <row r="253" spans="1:4">
      <c r="A253" t="s">
        <v>1964</v>
      </c>
      <c r="B253" t="s">
        <v>1965</v>
      </c>
      <c r="C253" s="207">
        <v>2</v>
      </c>
      <c r="D253" s="207">
        <v>2</v>
      </c>
    </row>
    <row r="254" spans="1:4">
      <c r="A254" t="s">
        <v>1966</v>
      </c>
      <c r="B254" t="s">
        <v>1967</v>
      </c>
      <c r="C254" s="207">
        <v>60</v>
      </c>
      <c r="D254" s="207">
        <v>60</v>
      </c>
    </row>
    <row r="255" spans="1:4">
      <c r="B255" t="s">
        <v>3167</v>
      </c>
      <c r="C255" s="207">
        <v>76</v>
      </c>
      <c r="D255" s="207">
        <v>76</v>
      </c>
    </row>
    <row r="256" spans="1:4">
      <c r="A256" t="s">
        <v>1968</v>
      </c>
      <c r="B256" t="s">
        <v>1969</v>
      </c>
      <c r="C256" s="207">
        <v>1</v>
      </c>
      <c r="D256" s="207">
        <v>1</v>
      </c>
    </row>
    <row r="257" spans="1:4">
      <c r="A257" t="s">
        <v>1970</v>
      </c>
      <c r="B257" t="s">
        <v>1971</v>
      </c>
      <c r="C257" s="207">
        <v>1</v>
      </c>
      <c r="D257" s="207">
        <v>1</v>
      </c>
    </row>
    <row r="258" spans="1:4">
      <c r="A258" t="s">
        <v>1972</v>
      </c>
      <c r="B258" t="s">
        <v>1973</v>
      </c>
      <c r="C258" s="207">
        <v>1</v>
      </c>
      <c r="D258" s="207">
        <v>1</v>
      </c>
    </row>
    <row r="259" spans="1:4">
      <c r="A259" t="s">
        <v>1974</v>
      </c>
      <c r="B259" t="s">
        <v>1975</v>
      </c>
      <c r="C259" s="207">
        <v>1</v>
      </c>
      <c r="D259" s="207">
        <v>1</v>
      </c>
    </row>
    <row r="260" spans="1:4">
      <c r="B260" t="s">
        <v>2936</v>
      </c>
      <c r="C260" s="207">
        <v>95</v>
      </c>
      <c r="D260" s="207">
        <v>95</v>
      </c>
    </row>
    <row r="261" spans="1:4">
      <c r="B261" t="s">
        <v>3465</v>
      </c>
      <c r="C261" s="207">
        <v>1</v>
      </c>
      <c r="D261" s="207">
        <v>1</v>
      </c>
    </row>
    <row r="262" spans="1:4">
      <c r="B262" t="s">
        <v>3604</v>
      </c>
      <c r="C262" s="207">
        <v>0</v>
      </c>
      <c r="D262" s="207">
        <v>0</v>
      </c>
    </row>
    <row r="263" spans="1:4">
      <c r="A263" t="s">
        <v>1976</v>
      </c>
      <c r="B263" t="s">
        <v>1977</v>
      </c>
      <c r="C263" s="207">
        <v>1</v>
      </c>
      <c r="D263" s="207">
        <v>1</v>
      </c>
    </row>
    <row r="264" spans="1:4">
      <c r="B264" t="s">
        <v>2951</v>
      </c>
      <c r="C264" s="207">
        <v>8</v>
      </c>
      <c r="D264" s="207">
        <v>8</v>
      </c>
    </row>
    <row r="265" spans="1:4">
      <c r="A265" t="s">
        <v>1978</v>
      </c>
      <c r="B265" t="s">
        <v>1979</v>
      </c>
      <c r="C265" s="207">
        <v>2</v>
      </c>
      <c r="D265" s="207">
        <v>2</v>
      </c>
    </row>
    <row r="266" spans="1:4">
      <c r="A266" t="s">
        <v>1980</v>
      </c>
      <c r="B266" t="s">
        <v>1981</v>
      </c>
      <c r="C266" s="207">
        <v>1</v>
      </c>
      <c r="D266" s="207">
        <v>1</v>
      </c>
    </row>
    <row r="267" spans="1:4">
      <c r="A267" t="s">
        <v>1982</v>
      </c>
      <c r="B267" t="s">
        <v>1983</v>
      </c>
      <c r="C267" s="207">
        <v>1</v>
      </c>
      <c r="D267" s="207">
        <v>1</v>
      </c>
    </row>
    <row r="268" spans="1:4">
      <c r="A268" t="s">
        <v>1984</v>
      </c>
      <c r="B268" t="s">
        <v>1985</v>
      </c>
      <c r="C268" s="207">
        <v>1</v>
      </c>
      <c r="D268" s="207">
        <v>1</v>
      </c>
    </row>
    <row r="269" spans="1:4">
      <c r="A269" t="s">
        <v>1986</v>
      </c>
      <c r="B269" t="s">
        <v>1987</v>
      </c>
      <c r="C269" s="207">
        <v>1</v>
      </c>
      <c r="D269" s="207">
        <v>1</v>
      </c>
    </row>
    <row r="270" spans="1:4">
      <c r="A270" t="s">
        <v>1988</v>
      </c>
      <c r="B270" t="s">
        <v>1989</v>
      </c>
      <c r="C270" s="207">
        <v>2</v>
      </c>
      <c r="D270" s="207">
        <v>2</v>
      </c>
    </row>
    <row r="271" spans="1:4">
      <c r="A271" t="s">
        <v>1990</v>
      </c>
      <c r="B271" t="s">
        <v>1991</v>
      </c>
      <c r="C271" s="207">
        <v>1</v>
      </c>
      <c r="D271" s="207">
        <v>1</v>
      </c>
    </row>
    <row r="272" spans="1:4">
      <c r="A272" t="s">
        <v>1992</v>
      </c>
      <c r="B272" t="s">
        <v>1993</v>
      </c>
      <c r="C272" s="207">
        <v>5055</v>
      </c>
      <c r="D272" s="207">
        <v>5055</v>
      </c>
    </row>
    <row r="273" spans="1:4">
      <c r="A273" t="s">
        <v>1994</v>
      </c>
      <c r="B273" t="s">
        <v>1995</v>
      </c>
      <c r="C273" s="207">
        <v>11791</v>
      </c>
      <c r="D273" s="207">
        <v>11791</v>
      </c>
    </row>
    <row r="274" spans="1:4">
      <c r="A274" t="s">
        <v>1996</v>
      </c>
      <c r="B274" t="s">
        <v>1997</v>
      </c>
      <c r="C274" s="207">
        <v>5</v>
      </c>
      <c r="D274" s="207">
        <v>5</v>
      </c>
    </row>
    <row r="275" spans="1:4">
      <c r="A275" t="s">
        <v>2000</v>
      </c>
      <c r="B275" t="s">
        <v>2001</v>
      </c>
      <c r="C275" s="207">
        <v>3</v>
      </c>
      <c r="D275" s="207">
        <v>3</v>
      </c>
    </row>
    <row r="276" spans="1:4">
      <c r="A276" t="s">
        <v>2002</v>
      </c>
      <c r="B276" t="s">
        <v>2003</v>
      </c>
      <c r="C276" s="207">
        <v>1</v>
      </c>
      <c r="D276" s="207">
        <v>1</v>
      </c>
    </row>
    <row r="277" spans="1:4">
      <c r="A277" t="s">
        <v>2004</v>
      </c>
      <c r="B277" t="s">
        <v>2005</v>
      </c>
      <c r="C277" s="207">
        <v>0</v>
      </c>
      <c r="D277" s="207">
        <v>0</v>
      </c>
    </row>
    <row r="278" spans="1:4">
      <c r="A278" t="s">
        <v>2006</v>
      </c>
      <c r="B278" t="s">
        <v>2007</v>
      </c>
      <c r="C278" s="207">
        <v>0</v>
      </c>
      <c r="D278" s="207">
        <v>0</v>
      </c>
    </row>
    <row r="279" spans="1:4">
      <c r="A279" t="s">
        <v>2008</v>
      </c>
      <c r="B279" t="s">
        <v>2009</v>
      </c>
      <c r="C279" s="207">
        <v>1</v>
      </c>
      <c r="D279" s="207">
        <v>1</v>
      </c>
    </row>
    <row r="280" spans="1:4">
      <c r="A280" t="s">
        <v>2010</v>
      </c>
      <c r="B280" t="s">
        <v>2011</v>
      </c>
      <c r="C280" s="207">
        <v>4910</v>
      </c>
      <c r="D280" s="207">
        <v>2997</v>
      </c>
    </row>
    <row r="281" spans="1:4">
      <c r="A281" t="s">
        <v>2012</v>
      </c>
      <c r="B281" t="s">
        <v>2013</v>
      </c>
      <c r="C281" s="207">
        <v>233</v>
      </c>
      <c r="D281" s="207">
        <v>233</v>
      </c>
    </row>
    <row r="282" spans="1:4">
      <c r="B282" t="s">
        <v>4374</v>
      </c>
      <c r="C282" s="207">
        <v>0</v>
      </c>
      <c r="D282" s="207">
        <v>0</v>
      </c>
    </row>
    <row r="283" spans="1:4">
      <c r="A283" t="s">
        <v>2014</v>
      </c>
      <c r="B283" t="s">
        <v>2015</v>
      </c>
      <c r="C283" s="207">
        <v>0</v>
      </c>
      <c r="D283" s="207">
        <v>0</v>
      </c>
    </row>
    <row r="284" spans="1:4">
      <c r="A284" t="s">
        <v>2016</v>
      </c>
      <c r="B284" t="s">
        <v>2017</v>
      </c>
      <c r="C284" s="207">
        <v>0</v>
      </c>
      <c r="D284" s="207">
        <v>0</v>
      </c>
    </row>
    <row r="285" spans="1:4">
      <c r="A285" t="s">
        <v>2018</v>
      </c>
      <c r="B285" t="s">
        <v>2019</v>
      </c>
      <c r="C285" s="207">
        <v>77</v>
      </c>
      <c r="D285" s="207">
        <v>77</v>
      </c>
    </row>
    <row r="286" spans="1:4">
      <c r="A286" t="s">
        <v>2020</v>
      </c>
      <c r="B286" t="s">
        <v>2021</v>
      </c>
      <c r="C286" s="207">
        <v>472</v>
      </c>
      <c r="D286" s="207">
        <v>472</v>
      </c>
    </row>
    <row r="287" spans="1:4">
      <c r="B287" t="s">
        <v>4201</v>
      </c>
      <c r="C287" s="207">
        <v>0</v>
      </c>
      <c r="D287" s="207">
        <v>0</v>
      </c>
    </row>
    <row r="288" spans="1:4">
      <c r="B288" t="s">
        <v>4348</v>
      </c>
      <c r="C288" s="207">
        <v>15</v>
      </c>
      <c r="D288" s="207">
        <v>15</v>
      </c>
    </row>
    <row r="289" spans="1:4">
      <c r="B289" t="s">
        <v>4900</v>
      </c>
      <c r="C289" s="207">
        <v>320</v>
      </c>
      <c r="D289" s="207">
        <v>320</v>
      </c>
    </row>
    <row r="290" spans="1:4">
      <c r="A290" t="s">
        <v>2022</v>
      </c>
      <c r="B290" t="s">
        <v>2023</v>
      </c>
      <c r="C290" s="207">
        <v>389</v>
      </c>
      <c r="D290" s="207">
        <v>389</v>
      </c>
    </row>
    <row r="291" spans="1:4">
      <c r="A291" t="s">
        <v>2024</v>
      </c>
      <c r="B291" t="s">
        <v>2025</v>
      </c>
      <c r="C291" s="207">
        <v>3440</v>
      </c>
      <c r="D291" s="207">
        <v>3440</v>
      </c>
    </row>
    <row r="292" spans="1:4">
      <c r="B292" t="s">
        <v>2213</v>
      </c>
      <c r="C292" s="207">
        <v>1221</v>
      </c>
      <c r="D292" s="207">
        <v>1221</v>
      </c>
    </row>
    <row r="293" spans="1:4">
      <c r="B293" t="s">
        <v>2424</v>
      </c>
      <c r="C293" s="207">
        <v>929</v>
      </c>
      <c r="D293" s="207">
        <v>929</v>
      </c>
    </row>
    <row r="294" spans="1:4">
      <c r="B294" t="s">
        <v>3908</v>
      </c>
      <c r="C294" s="207">
        <v>824</v>
      </c>
      <c r="D294" s="207">
        <v>824</v>
      </c>
    </row>
    <row r="295" spans="1:4">
      <c r="B295" t="s">
        <v>4105</v>
      </c>
      <c r="C295" s="207">
        <v>550</v>
      </c>
      <c r="D295" s="207">
        <v>550</v>
      </c>
    </row>
    <row r="296" spans="1:4">
      <c r="B296" t="s">
        <v>4349</v>
      </c>
      <c r="C296" s="207">
        <v>274</v>
      </c>
      <c r="D296" s="207">
        <v>274</v>
      </c>
    </row>
    <row r="297" spans="1:4">
      <c r="A297" t="s">
        <v>2026</v>
      </c>
      <c r="B297" t="s">
        <v>2027</v>
      </c>
      <c r="C297" s="207">
        <v>11358</v>
      </c>
      <c r="D297" s="207">
        <v>11358</v>
      </c>
    </row>
    <row r="298" spans="1:4">
      <c r="A298" t="s">
        <v>2029</v>
      </c>
      <c r="B298" t="s">
        <v>2030</v>
      </c>
      <c r="C298" s="207">
        <v>250</v>
      </c>
      <c r="D298" s="207">
        <v>250</v>
      </c>
    </row>
    <row r="299" spans="1:4">
      <c r="B299" t="s">
        <v>2214</v>
      </c>
      <c r="C299" s="207">
        <v>588</v>
      </c>
      <c r="D299" s="207">
        <v>588</v>
      </c>
    </row>
    <row r="300" spans="1:4">
      <c r="B300" t="s">
        <v>4032</v>
      </c>
      <c r="C300" s="207">
        <v>0</v>
      </c>
      <c r="D300" s="207">
        <v>0</v>
      </c>
    </row>
    <row r="301" spans="1:4">
      <c r="B301" t="s">
        <v>4121</v>
      </c>
      <c r="C301" s="207">
        <v>0</v>
      </c>
      <c r="D301" s="207">
        <v>0</v>
      </c>
    </row>
    <row r="302" spans="1:4">
      <c r="A302" t="s">
        <v>2031</v>
      </c>
      <c r="B302" t="s">
        <v>2032</v>
      </c>
      <c r="C302" s="207">
        <v>814</v>
      </c>
      <c r="D302" s="207">
        <v>814</v>
      </c>
    </row>
    <row r="303" spans="1:4">
      <c r="B303" t="s">
        <v>2218</v>
      </c>
      <c r="C303" s="207">
        <v>335</v>
      </c>
      <c r="D303" s="207">
        <v>335</v>
      </c>
    </row>
    <row r="304" spans="1:4">
      <c r="B304" t="s">
        <v>2427</v>
      </c>
      <c r="C304" s="207">
        <v>5286</v>
      </c>
      <c r="D304" s="207">
        <v>5286</v>
      </c>
    </row>
    <row r="305" spans="1:4">
      <c r="B305" t="s">
        <v>2465</v>
      </c>
      <c r="C305" s="207">
        <v>0</v>
      </c>
      <c r="D305" s="207">
        <v>0</v>
      </c>
    </row>
    <row r="306" spans="1:4">
      <c r="B306" t="s">
        <v>2572</v>
      </c>
      <c r="C306" s="207">
        <v>0</v>
      </c>
      <c r="D306" s="207">
        <v>0</v>
      </c>
    </row>
    <row r="307" spans="1:4">
      <c r="B307" t="s">
        <v>3754</v>
      </c>
      <c r="C307" s="207">
        <v>1048</v>
      </c>
      <c r="D307" s="207">
        <v>1048</v>
      </c>
    </row>
    <row r="308" spans="1:4">
      <c r="B308" t="s">
        <v>3917</v>
      </c>
      <c r="C308" s="207">
        <v>84</v>
      </c>
      <c r="D308" s="207">
        <v>84</v>
      </c>
    </row>
    <row r="309" spans="1:4">
      <c r="B309" t="s">
        <v>4051</v>
      </c>
      <c r="C309" s="207">
        <v>64</v>
      </c>
      <c r="D309" s="207">
        <v>64</v>
      </c>
    </row>
    <row r="310" spans="1:4">
      <c r="B310" t="s">
        <v>4232</v>
      </c>
      <c r="C310" s="207">
        <v>2</v>
      </c>
      <c r="D310" s="207">
        <v>8</v>
      </c>
    </row>
    <row r="311" spans="1:4">
      <c r="B311" t="s">
        <v>4897</v>
      </c>
      <c r="C311" s="207">
        <v>0</v>
      </c>
      <c r="D311" s="207">
        <v>0</v>
      </c>
    </row>
    <row r="312" spans="1:4">
      <c r="A312" t="s">
        <v>2033</v>
      </c>
      <c r="B312" t="s">
        <v>2034</v>
      </c>
      <c r="C312" s="207">
        <v>25003</v>
      </c>
      <c r="D312" s="207">
        <v>25016</v>
      </c>
    </row>
    <row r="313" spans="1:4">
      <c r="B313" t="s">
        <v>3755</v>
      </c>
      <c r="C313" s="207">
        <v>4265</v>
      </c>
      <c r="D313" s="207">
        <v>4265</v>
      </c>
    </row>
    <row r="314" spans="1:4">
      <c r="B314" t="s">
        <v>4350</v>
      </c>
      <c r="C314" s="207">
        <v>1167</v>
      </c>
      <c r="D314" s="207">
        <v>1167</v>
      </c>
    </row>
    <row r="315" spans="1:4">
      <c r="A315" t="s">
        <v>2035</v>
      </c>
      <c r="B315" t="s">
        <v>2036</v>
      </c>
      <c r="C315" s="207">
        <v>66888</v>
      </c>
      <c r="D315" s="207">
        <v>66900</v>
      </c>
    </row>
    <row r="316" spans="1:4">
      <c r="B316" t="s">
        <v>3531</v>
      </c>
      <c r="C316" s="207">
        <v>2186</v>
      </c>
      <c r="D316" s="207">
        <v>2186</v>
      </c>
    </row>
    <row r="317" spans="1:4">
      <c r="A317" t="s">
        <v>2038</v>
      </c>
      <c r="B317" t="s">
        <v>2039</v>
      </c>
      <c r="C317" s="207">
        <v>11199</v>
      </c>
      <c r="D317" s="207">
        <v>11298</v>
      </c>
    </row>
    <row r="318" spans="1:4">
      <c r="B318" t="s">
        <v>2634</v>
      </c>
      <c r="C318" s="207">
        <v>71</v>
      </c>
      <c r="D318" s="207">
        <v>71</v>
      </c>
    </row>
    <row r="319" spans="1:4">
      <c r="B319" t="s">
        <v>3909</v>
      </c>
      <c r="C319" s="207">
        <v>1620</v>
      </c>
      <c r="D319" s="207">
        <v>1620</v>
      </c>
    </row>
    <row r="320" spans="1:4">
      <c r="A320" t="s">
        <v>2040</v>
      </c>
      <c r="B320" t="s">
        <v>2041</v>
      </c>
      <c r="C320" s="207">
        <v>13399</v>
      </c>
      <c r="D320" s="207">
        <v>13418</v>
      </c>
    </row>
    <row r="321" spans="1:4">
      <c r="B321" t="s">
        <v>3913</v>
      </c>
      <c r="C321" s="207">
        <v>1402</v>
      </c>
      <c r="D321" s="207">
        <v>1402</v>
      </c>
    </row>
    <row r="322" spans="1:4">
      <c r="A322" t="s">
        <v>2043</v>
      </c>
      <c r="B322" t="s">
        <v>2044</v>
      </c>
      <c r="C322" s="207">
        <v>20</v>
      </c>
      <c r="D322" s="207">
        <v>20</v>
      </c>
    </row>
    <row r="323" spans="1:4">
      <c r="B323" t="s">
        <v>4977</v>
      </c>
      <c r="C323" s="207">
        <v>20</v>
      </c>
      <c r="D323" s="207">
        <v>20</v>
      </c>
    </row>
    <row r="324" spans="1:4">
      <c r="A324" t="s">
        <v>2045</v>
      </c>
      <c r="B324" t="s">
        <v>2046</v>
      </c>
      <c r="C324" s="207">
        <v>3446</v>
      </c>
      <c r="D324" s="207">
        <v>3446</v>
      </c>
    </row>
    <row r="325" spans="1:4">
      <c r="B325" t="s">
        <v>2198</v>
      </c>
      <c r="C325" s="207">
        <v>304</v>
      </c>
      <c r="D325" s="207">
        <v>304</v>
      </c>
    </row>
    <row r="326" spans="1:4">
      <c r="B326" t="s">
        <v>4978</v>
      </c>
      <c r="C326" s="207">
        <v>3750</v>
      </c>
      <c r="D326" s="207">
        <v>3750</v>
      </c>
    </row>
    <row r="327" spans="1:4">
      <c r="A327" t="s">
        <v>2047</v>
      </c>
      <c r="B327" t="s">
        <v>2048</v>
      </c>
      <c r="C327" s="207">
        <v>4</v>
      </c>
      <c r="D327" s="207">
        <v>4</v>
      </c>
    </row>
    <row r="328" spans="1:4">
      <c r="A328" t="s">
        <v>2049</v>
      </c>
      <c r="B328" t="s">
        <v>2050</v>
      </c>
      <c r="C328" s="207">
        <v>2388</v>
      </c>
      <c r="D328" s="207">
        <v>2377</v>
      </c>
    </row>
    <row r="329" spans="1:4">
      <c r="B329" t="s">
        <v>2182</v>
      </c>
      <c r="C329" s="207">
        <v>4</v>
      </c>
      <c r="D329" s="207">
        <v>4</v>
      </c>
    </row>
    <row r="330" spans="1:4">
      <c r="B330" t="s">
        <v>3195</v>
      </c>
      <c r="C330" s="207">
        <v>9014</v>
      </c>
      <c r="D330" s="207">
        <v>9014</v>
      </c>
    </row>
    <row r="331" spans="1:4">
      <c r="A331" t="s">
        <v>2052</v>
      </c>
      <c r="B331" t="s">
        <v>2053</v>
      </c>
      <c r="C331" s="207">
        <v>671</v>
      </c>
      <c r="D331" s="207">
        <v>671</v>
      </c>
    </row>
    <row r="332" spans="1:4">
      <c r="A332" t="s">
        <v>2054</v>
      </c>
      <c r="B332" t="s">
        <v>2055</v>
      </c>
      <c r="C332" s="207">
        <v>29</v>
      </c>
      <c r="D332" s="207">
        <v>29</v>
      </c>
    </row>
    <row r="333" spans="1:4">
      <c r="B333" t="s">
        <v>2440</v>
      </c>
      <c r="C333" s="207">
        <v>9</v>
      </c>
      <c r="D333" s="207">
        <v>9</v>
      </c>
    </row>
    <row r="334" spans="1:4">
      <c r="B334" t="s">
        <v>3232</v>
      </c>
      <c r="C334" s="207">
        <v>105</v>
      </c>
      <c r="D334" s="207">
        <v>105</v>
      </c>
    </row>
    <row r="335" spans="1:4">
      <c r="B335" t="s">
        <v>3769</v>
      </c>
      <c r="C335" s="207">
        <v>236</v>
      </c>
      <c r="D335" s="207">
        <v>236</v>
      </c>
    </row>
    <row r="336" spans="1:4">
      <c r="B336" t="s">
        <v>4053</v>
      </c>
      <c r="C336" s="207">
        <v>33</v>
      </c>
      <c r="D336" s="207">
        <v>33</v>
      </c>
    </row>
    <row r="337" spans="1:4">
      <c r="B337" t="s">
        <v>4211</v>
      </c>
      <c r="C337" s="207">
        <v>249</v>
      </c>
      <c r="D337" s="207">
        <v>249</v>
      </c>
    </row>
    <row r="338" spans="1:4">
      <c r="A338" t="s">
        <v>2056</v>
      </c>
      <c r="B338" t="s">
        <v>2057</v>
      </c>
      <c r="C338" s="207">
        <v>105</v>
      </c>
      <c r="D338" s="207">
        <v>105</v>
      </c>
    </row>
    <row r="339" spans="1:4">
      <c r="B339" t="s">
        <v>4190</v>
      </c>
      <c r="C339" s="207">
        <v>1</v>
      </c>
      <c r="D339" s="207">
        <v>1</v>
      </c>
    </row>
    <row r="340" spans="1:4">
      <c r="A340" t="s">
        <v>2058</v>
      </c>
      <c r="B340" t="s">
        <v>2059</v>
      </c>
      <c r="C340" s="207">
        <v>218</v>
      </c>
      <c r="D340" s="207">
        <v>218</v>
      </c>
    </row>
    <row r="341" spans="1:4">
      <c r="A341" t="s">
        <v>2060</v>
      </c>
      <c r="B341" t="s">
        <v>2061</v>
      </c>
      <c r="C341" s="207">
        <v>0</v>
      </c>
      <c r="D341" s="207">
        <v>0</v>
      </c>
    </row>
    <row r="342" spans="1:4">
      <c r="B342" t="s">
        <v>2194</v>
      </c>
      <c r="C342" s="207">
        <v>0</v>
      </c>
      <c r="D342" s="207">
        <v>0</v>
      </c>
    </row>
    <row r="343" spans="1:4">
      <c r="B343" t="s">
        <v>2217</v>
      </c>
      <c r="C343" s="207">
        <v>1</v>
      </c>
      <c r="D343" s="207">
        <v>1</v>
      </c>
    </row>
    <row r="344" spans="1:4">
      <c r="B344" t="s">
        <v>2697</v>
      </c>
      <c r="C344" s="207">
        <v>165</v>
      </c>
      <c r="D344" s="207">
        <v>165</v>
      </c>
    </row>
    <row r="345" spans="1:4">
      <c r="B345" t="s">
        <v>4108</v>
      </c>
      <c r="C345" s="207">
        <v>87</v>
      </c>
      <c r="D345" s="207">
        <v>87</v>
      </c>
    </row>
    <row r="346" spans="1:4">
      <c r="A346" t="s">
        <v>2062</v>
      </c>
      <c r="B346" t="s">
        <v>2063</v>
      </c>
      <c r="C346" s="207">
        <v>0</v>
      </c>
      <c r="D346" s="207">
        <v>0</v>
      </c>
    </row>
    <row r="347" spans="1:4">
      <c r="B347" t="s">
        <v>2464</v>
      </c>
      <c r="C347" s="207">
        <v>2</v>
      </c>
      <c r="D347" s="207">
        <v>2</v>
      </c>
    </row>
    <row r="348" spans="1:4">
      <c r="B348" t="s">
        <v>4149</v>
      </c>
      <c r="C348" s="207">
        <v>0</v>
      </c>
      <c r="D348" s="207">
        <v>0</v>
      </c>
    </row>
    <row r="349" spans="1:4">
      <c r="B349" t="s">
        <v>4231</v>
      </c>
      <c r="C349" s="207">
        <v>0</v>
      </c>
      <c r="D349" s="207">
        <v>0</v>
      </c>
    </row>
    <row r="350" spans="1:4">
      <c r="A350" t="s">
        <v>2066</v>
      </c>
      <c r="B350" t="s">
        <v>2067</v>
      </c>
      <c r="C350" s="207">
        <v>10852</v>
      </c>
      <c r="D350" s="207">
        <v>10852</v>
      </c>
    </row>
    <row r="351" spans="1:4">
      <c r="B351" t="s">
        <v>2432</v>
      </c>
      <c r="C351" s="207">
        <v>6418</v>
      </c>
      <c r="D351" s="207">
        <v>6418</v>
      </c>
    </row>
    <row r="352" spans="1:4">
      <c r="B352" t="s">
        <v>2848</v>
      </c>
      <c r="C352" s="207">
        <v>700</v>
      </c>
      <c r="D352" s="207">
        <v>700</v>
      </c>
    </row>
    <row r="353" spans="1:4">
      <c r="B353" t="s">
        <v>4122</v>
      </c>
      <c r="C353" s="207">
        <v>1</v>
      </c>
      <c r="D353" s="207">
        <v>1</v>
      </c>
    </row>
    <row r="354" spans="1:4">
      <c r="B354" t="s">
        <v>4377</v>
      </c>
      <c r="C354" s="207">
        <v>89</v>
      </c>
      <c r="D354" s="207">
        <v>89</v>
      </c>
    </row>
    <row r="355" spans="1:4">
      <c r="B355" t="s">
        <v>4931</v>
      </c>
      <c r="C355" s="207">
        <v>0</v>
      </c>
      <c r="D355" s="207">
        <v>0</v>
      </c>
    </row>
    <row r="356" spans="1:4">
      <c r="A356" t="s">
        <v>2068</v>
      </c>
      <c r="B356" t="s">
        <v>2069</v>
      </c>
      <c r="C356" s="207">
        <v>399</v>
      </c>
      <c r="D356" s="207">
        <v>399</v>
      </c>
    </row>
    <row r="357" spans="1:4">
      <c r="B357" t="s">
        <v>2435</v>
      </c>
      <c r="C357" s="207">
        <v>852</v>
      </c>
      <c r="D357" s="207">
        <v>852</v>
      </c>
    </row>
    <row r="358" spans="1:4">
      <c r="B358" t="s">
        <v>2699</v>
      </c>
      <c r="C358" s="207">
        <v>584</v>
      </c>
      <c r="D358" s="207">
        <v>584</v>
      </c>
    </row>
    <row r="359" spans="1:4">
      <c r="B359" t="s">
        <v>2865</v>
      </c>
      <c r="C359" s="207">
        <v>0</v>
      </c>
      <c r="D359" s="207">
        <v>0</v>
      </c>
    </row>
    <row r="360" spans="1:4">
      <c r="B360" t="s">
        <v>3240</v>
      </c>
      <c r="C360" s="207">
        <v>651</v>
      </c>
      <c r="D360" s="207">
        <v>651</v>
      </c>
    </row>
    <row r="361" spans="1:4">
      <c r="B361" t="s">
        <v>3770</v>
      </c>
      <c r="C361" s="207">
        <v>1</v>
      </c>
      <c r="D361" s="207">
        <v>1</v>
      </c>
    </row>
    <row r="362" spans="1:4">
      <c r="B362" t="s">
        <v>4033</v>
      </c>
      <c r="C362" s="207">
        <v>362</v>
      </c>
      <c r="D362" s="207">
        <v>362</v>
      </c>
    </row>
    <row r="363" spans="1:4">
      <c r="B363" t="s">
        <v>4148</v>
      </c>
      <c r="C363" s="207">
        <v>4</v>
      </c>
      <c r="D363" s="207">
        <v>4</v>
      </c>
    </row>
    <row r="364" spans="1:4">
      <c r="B364" t="s">
        <v>4186</v>
      </c>
      <c r="C364" s="207">
        <v>47</v>
      </c>
      <c r="D364" s="207">
        <v>47</v>
      </c>
    </row>
    <row r="365" spans="1:4">
      <c r="B365" t="s">
        <v>4378</v>
      </c>
      <c r="C365" s="207">
        <v>45</v>
      </c>
      <c r="D365" s="207">
        <v>45</v>
      </c>
    </row>
    <row r="366" spans="1:4">
      <c r="B366" t="s">
        <v>4407</v>
      </c>
      <c r="C366" s="207">
        <v>0</v>
      </c>
      <c r="D366" s="207">
        <v>0</v>
      </c>
    </row>
    <row r="367" spans="1:4">
      <c r="A367" t="s">
        <v>2071</v>
      </c>
      <c r="B367" t="s">
        <v>2072</v>
      </c>
      <c r="C367" s="207">
        <v>0</v>
      </c>
      <c r="D367" s="207">
        <v>0</v>
      </c>
    </row>
    <row r="368" spans="1:4">
      <c r="B368" t="s">
        <v>2237</v>
      </c>
      <c r="C368" s="207">
        <v>0</v>
      </c>
      <c r="D368" s="207">
        <v>0</v>
      </c>
    </row>
    <row r="369" spans="1:4">
      <c r="B369" t="s">
        <v>2866</v>
      </c>
      <c r="C369" s="207">
        <v>1</v>
      </c>
      <c r="D369" s="207">
        <v>0</v>
      </c>
    </row>
    <row r="370" spans="1:4">
      <c r="B370" t="s">
        <v>3199</v>
      </c>
      <c r="C370" s="207">
        <v>0</v>
      </c>
      <c r="D370" s="207">
        <v>0</v>
      </c>
    </row>
    <row r="371" spans="1:4">
      <c r="B371" t="s">
        <v>3856</v>
      </c>
      <c r="C371" s="207">
        <v>1</v>
      </c>
      <c r="D371" s="207">
        <v>1</v>
      </c>
    </row>
    <row r="372" spans="1:4">
      <c r="A372" t="s">
        <v>2073</v>
      </c>
      <c r="B372" t="s">
        <v>2074</v>
      </c>
      <c r="C372" s="207">
        <v>12</v>
      </c>
      <c r="D372" s="207">
        <v>12</v>
      </c>
    </row>
    <row r="373" spans="1:4">
      <c r="B373" t="s">
        <v>2227</v>
      </c>
      <c r="C373" s="207">
        <v>149</v>
      </c>
      <c r="D373" s="207">
        <v>164</v>
      </c>
    </row>
    <row r="374" spans="1:4">
      <c r="B374" t="s">
        <v>2428</v>
      </c>
      <c r="C374" s="207">
        <v>3946</v>
      </c>
      <c r="D374" s="207">
        <v>3946</v>
      </c>
    </row>
    <row r="375" spans="1:4">
      <c r="B375" t="s">
        <v>2688</v>
      </c>
      <c r="C375" s="207">
        <v>553</v>
      </c>
      <c r="D375" s="207">
        <v>553</v>
      </c>
    </row>
    <row r="376" spans="1:4">
      <c r="B376" t="s">
        <v>3535</v>
      </c>
      <c r="C376" s="207">
        <v>16</v>
      </c>
      <c r="D376" s="207">
        <v>16</v>
      </c>
    </row>
    <row r="377" spans="1:4">
      <c r="B377" t="s">
        <v>3771</v>
      </c>
      <c r="C377" s="207">
        <v>187</v>
      </c>
      <c r="D377" s="207">
        <v>187</v>
      </c>
    </row>
    <row r="378" spans="1:4">
      <c r="B378" t="s">
        <v>3860</v>
      </c>
      <c r="C378" s="207">
        <v>0</v>
      </c>
      <c r="D378" s="207">
        <v>0</v>
      </c>
    </row>
    <row r="379" spans="1:4">
      <c r="B379" t="s">
        <v>4015</v>
      </c>
      <c r="C379" s="207">
        <v>0</v>
      </c>
      <c r="D379" s="207">
        <v>0</v>
      </c>
    </row>
    <row r="380" spans="1:4">
      <c r="B380" t="s">
        <v>4029</v>
      </c>
      <c r="C380" s="207">
        <v>691</v>
      </c>
      <c r="D380" s="207">
        <v>691</v>
      </c>
    </row>
    <row r="381" spans="1:4">
      <c r="B381" t="s">
        <v>4124</v>
      </c>
      <c r="C381" s="207">
        <v>60</v>
      </c>
      <c r="D381" s="207">
        <v>60</v>
      </c>
    </row>
    <row r="382" spans="1:4">
      <c r="B382" t="s">
        <v>4380</v>
      </c>
      <c r="C382" s="207">
        <v>53</v>
      </c>
      <c r="D382" s="207">
        <v>53</v>
      </c>
    </row>
    <row r="383" spans="1:4">
      <c r="A383" t="s">
        <v>2075</v>
      </c>
      <c r="B383" t="s">
        <v>2076</v>
      </c>
      <c r="C383" s="207">
        <v>3</v>
      </c>
      <c r="D383" s="207">
        <v>3</v>
      </c>
    </row>
    <row r="384" spans="1:4">
      <c r="B384" t="s">
        <v>2279</v>
      </c>
      <c r="C384" s="207">
        <v>37</v>
      </c>
      <c r="D384" s="207">
        <v>37</v>
      </c>
    </row>
    <row r="385" spans="1:4">
      <c r="B385" t="s">
        <v>2474</v>
      </c>
      <c r="C385" s="207">
        <v>0</v>
      </c>
      <c r="D385" s="207">
        <v>0</v>
      </c>
    </row>
    <row r="386" spans="1:4">
      <c r="B386" t="s">
        <v>2702</v>
      </c>
      <c r="C386" s="207">
        <v>11</v>
      </c>
      <c r="D386" s="207">
        <v>11</v>
      </c>
    </row>
    <row r="387" spans="1:4">
      <c r="B387" t="s">
        <v>2851</v>
      </c>
      <c r="C387" s="207">
        <v>6</v>
      </c>
      <c r="D387" s="207">
        <v>6</v>
      </c>
    </row>
    <row r="388" spans="1:4">
      <c r="B388" t="s">
        <v>3817</v>
      </c>
      <c r="C388" s="207">
        <v>0</v>
      </c>
      <c r="D388" s="207">
        <v>0</v>
      </c>
    </row>
    <row r="389" spans="1:4">
      <c r="B389" t="s">
        <v>3997</v>
      </c>
      <c r="C389" s="207">
        <v>0</v>
      </c>
      <c r="D389" s="207">
        <v>0</v>
      </c>
    </row>
    <row r="390" spans="1:4">
      <c r="B390" t="s">
        <v>4035</v>
      </c>
      <c r="C390" s="207">
        <v>7</v>
      </c>
      <c r="D390" s="207">
        <v>7</v>
      </c>
    </row>
    <row r="391" spans="1:4">
      <c r="B391" t="s">
        <v>4217</v>
      </c>
      <c r="C391" s="207">
        <v>0</v>
      </c>
      <c r="D391" s="207">
        <v>0</v>
      </c>
    </row>
    <row r="392" spans="1:4">
      <c r="A392" t="s">
        <v>2078</v>
      </c>
      <c r="B392" t="s">
        <v>2079</v>
      </c>
      <c r="C392" s="207">
        <v>2</v>
      </c>
      <c r="D392" s="207">
        <v>2</v>
      </c>
    </row>
    <row r="393" spans="1:4">
      <c r="B393" t="s">
        <v>2447</v>
      </c>
      <c r="C393" s="207">
        <v>0</v>
      </c>
      <c r="D393" s="207">
        <v>0</v>
      </c>
    </row>
    <row r="394" spans="1:4">
      <c r="B394" t="s">
        <v>3224</v>
      </c>
      <c r="C394" s="207">
        <v>12</v>
      </c>
      <c r="D394" s="207">
        <v>12</v>
      </c>
    </row>
    <row r="395" spans="1:4">
      <c r="B395" t="s">
        <v>3766</v>
      </c>
      <c r="C395" s="207">
        <v>2</v>
      </c>
      <c r="D395" s="207">
        <v>2</v>
      </c>
    </row>
    <row r="396" spans="1:4">
      <c r="B396" t="s">
        <v>4171</v>
      </c>
      <c r="C396" s="207">
        <v>0</v>
      </c>
      <c r="D396" s="207">
        <v>0</v>
      </c>
    </row>
    <row r="397" spans="1:4">
      <c r="B397" t="s">
        <v>4385</v>
      </c>
      <c r="C397" s="207">
        <v>0</v>
      </c>
      <c r="D397" s="207">
        <v>0</v>
      </c>
    </row>
    <row r="398" spans="1:4">
      <c r="A398" t="s">
        <v>2080</v>
      </c>
      <c r="B398" t="s">
        <v>2081</v>
      </c>
      <c r="C398" s="207">
        <v>0</v>
      </c>
      <c r="D398" s="207">
        <v>0</v>
      </c>
    </row>
    <row r="399" spans="1:4">
      <c r="A399" t="s">
        <v>2082</v>
      </c>
      <c r="B399" t="s">
        <v>2083</v>
      </c>
      <c r="C399" s="207">
        <v>1</v>
      </c>
      <c r="D399" s="207">
        <v>1</v>
      </c>
    </row>
    <row r="400" spans="1:4">
      <c r="B400" t="s">
        <v>2168</v>
      </c>
      <c r="C400" s="207">
        <v>25</v>
      </c>
      <c r="D400" s="207">
        <v>25</v>
      </c>
    </row>
    <row r="401" spans="1:4">
      <c r="A401" t="s">
        <v>2084</v>
      </c>
      <c r="B401" t="s">
        <v>2085</v>
      </c>
      <c r="C401" s="207">
        <v>22</v>
      </c>
      <c r="D401" s="207">
        <v>22</v>
      </c>
    </row>
    <row r="402" spans="1:4">
      <c r="B402" t="s">
        <v>3522</v>
      </c>
      <c r="C402" s="207">
        <v>208</v>
      </c>
      <c r="D402" s="207">
        <v>208</v>
      </c>
    </row>
    <row r="403" spans="1:4">
      <c r="B403" t="s">
        <v>3559</v>
      </c>
      <c r="C403" s="207">
        <v>0</v>
      </c>
      <c r="D403" s="207">
        <v>0</v>
      </c>
    </row>
    <row r="404" spans="1:4">
      <c r="A404" t="s">
        <v>2086</v>
      </c>
      <c r="B404" t="s">
        <v>2087</v>
      </c>
      <c r="C404" s="207">
        <v>5384</v>
      </c>
      <c r="D404" s="207">
        <v>5384</v>
      </c>
    </row>
    <row r="405" spans="1:4">
      <c r="B405" t="s">
        <v>2251</v>
      </c>
      <c r="C405" s="207">
        <v>521</v>
      </c>
      <c r="D405" s="207">
        <v>521</v>
      </c>
    </row>
    <row r="406" spans="1:4">
      <c r="A406" t="s">
        <v>2088</v>
      </c>
      <c r="B406" t="s">
        <v>2089</v>
      </c>
      <c r="C406" s="207">
        <v>19</v>
      </c>
      <c r="D406" s="207">
        <v>19</v>
      </c>
    </row>
    <row r="407" spans="1:4">
      <c r="A407" t="s">
        <v>2090</v>
      </c>
      <c r="B407" t="s">
        <v>2091</v>
      </c>
      <c r="C407" s="207">
        <v>29</v>
      </c>
      <c r="D407" s="207">
        <v>29</v>
      </c>
    </row>
    <row r="408" spans="1:4">
      <c r="B408" t="s">
        <v>2442</v>
      </c>
      <c r="C408" s="207">
        <v>3</v>
      </c>
      <c r="D408" s="207">
        <v>3</v>
      </c>
    </row>
    <row r="409" spans="1:4">
      <c r="A409" t="s">
        <v>2092</v>
      </c>
      <c r="B409" t="s">
        <v>2093</v>
      </c>
      <c r="C409" s="207">
        <v>454</v>
      </c>
      <c r="D409" s="207">
        <v>454</v>
      </c>
    </row>
    <row r="410" spans="1:4">
      <c r="A410" t="s">
        <v>2094</v>
      </c>
      <c r="B410" t="s">
        <v>2095</v>
      </c>
      <c r="C410" s="207">
        <v>0</v>
      </c>
      <c r="D410" s="207">
        <v>0</v>
      </c>
    </row>
    <row r="411" spans="1:4">
      <c r="A411" t="s">
        <v>2096</v>
      </c>
      <c r="B411" t="s">
        <v>2097</v>
      </c>
      <c r="C411" s="207">
        <v>0</v>
      </c>
      <c r="D411" s="207">
        <v>0</v>
      </c>
    </row>
    <row r="412" spans="1:4">
      <c r="B412" t="s">
        <v>2412</v>
      </c>
      <c r="C412" s="207">
        <v>4</v>
      </c>
      <c r="D412" s="207">
        <v>4</v>
      </c>
    </row>
    <row r="413" spans="1:4">
      <c r="B413" t="s">
        <v>3294</v>
      </c>
      <c r="C413" s="207">
        <v>0</v>
      </c>
      <c r="D413" s="207">
        <v>0</v>
      </c>
    </row>
    <row r="414" spans="1:4">
      <c r="A414" t="s">
        <v>2098</v>
      </c>
      <c r="B414" t="s">
        <v>2099</v>
      </c>
      <c r="C414" s="207">
        <v>9</v>
      </c>
      <c r="D414" s="207">
        <v>9</v>
      </c>
    </row>
    <row r="415" spans="1:4">
      <c r="B415" t="s">
        <v>2187</v>
      </c>
      <c r="C415" s="207">
        <v>0</v>
      </c>
      <c r="D415" s="207">
        <v>0</v>
      </c>
    </row>
    <row r="416" spans="1:4">
      <c r="A416" t="s">
        <v>2100</v>
      </c>
      <c r="B416" t="s">
        <v>2101</v>
      </c>
      <c r="C416" s="207">
        <v>2203</v>
      </c>
      <c r="D416" s="207">
        <v>2203</v>
      </c>
    </row>
    <row r="417" spans="1:4">
      <c r="A417" t="s">
        <v>2102</v>
      </c>
      <c r="B417" t="s">
        <v>2103</v>
      </c>
      <c r="C417" s="207">
        <v>12</v>
      </c>
      <c r="D417" s="207">
        <v>12</v>
      </c>
    </row>
    <row r="418" spans="1:4">
      <c r="B418" t="s">
        <v>4172</v>
      </c>
      <c r="C418" s="207">
        <v>1</v>
      </c>
      <c r="D418" s="207">
        <v>1</v>
      </c>
    </row>
    <row r="419" spans="1:4">
      <c r="A419" t="s">
        <v>2104</v>
      </c>
      <c r="B419" t="s">
        <v>2105</v>
      </c>
      <c r="C419" s="207">
        <v>37</v>
      </c>
      <c r="D419" s="207">
        <v>37</v>
      </c>
    </row>
    <row r="420" spans="1:4">
      <c r="B420" t="s">
        <v>4206</v>
      </c>
      <c r="C420" s="207">
        <v>1</v>
      </c>
      <c r="D420" s="207">
        <v>1</v>
      </c>
    </row>
    <row r="421" spans="1:4">
      <c r="A421" t="s">
        <v>2106</v>
      </c>
      <c r="B421" t="s">
        <v>2107</v>
      </c>
      <c r="C421" s="207">
        <v>4</v>
      </c>
      <c r="D421" s="207">
        <v>4</v>
      </c>
    </row>
    <row r="422" spans="1:4">
      <c r="A422" t="s">
        <v>2108</v>
      </c>
      <c r="B422" t="s">
        <v>2109</v>
      </c>
      <c r="C422" s="207">
        <v>12</v>
      </c>
      <c r="D422" s="207">
        <v>12</v>
      </c>
    </row>
    <row r="423" spans="1:4">
      <c r="A423" t="s">
        <v>2110</v>
      </c>
      <c r="B423" t="s">
        <v>2111</v>
      </c>
      <c r="C423" s="207">
        <v>0</v>
      </c>
      <c r="D423" s="207">
        <v>0</v>
      </c>
    </row>
    <row r="424" spans="1:4">
      <c r="B424" t="s">
        <v>4941</v>
      </c>
      <c r="C424" s="207">
        <v>0</v>
      </c>
      <c r="D424" s="207">
        <v>0</v>
      </c>
    </row>
    <row r="425" spans="1:4">
      <c r="A425" t="s">
        <v>2112</v>
      </c>
      <c r="B425" t="s">
        <v>2113</v>
      </c>
      <c r="C425" s="207">
        <v>0</v>
      </c>
      <c r="D425" s="207">
        <v>0</v>
      </c>
    </row>
    <row r="426" spans="1:4">
      <c r="A426" t="s">
        <v>2114</v>
      </c>
      <c r="B426" t="s">
        <v>2115</v>
      </c>
      <c r="C426" s="207">
        <v>1</v>
      </c>
      <c r="D426" s="207">
        <v>1</v>
      </c>
    </row>
    <row r="427" spans="1:4">
      <c r="A427" t="s">
        <v>2116</v>
      </c>
      <c r="B427" t="s">
        <v>2117</v>
      </c>
      <c r="C427" s="207">
        <v>0</v>
      </c>
      <c r="D427" s="207">
        <v>0</v>
      </c>
    </row>
    <row r="428" spans="1:4">
      <c r="B428" t="s">
        <v>2150</v>
      </c>
      <c r="C428" s="207">
        <v>190</v>
      </c>
      <c r="D428" s="207">
        <v>190</v>
      </c>
    </row>
    <row r="429" spans="1:4">
      <c r="B429" t="s">
        <v>3563</v>
      </c>
      <c r="C429" s="207">
        <v>0</v>
      </c>
      <c r="D429" s="207">
        <v>0</v>
      </c>
    </row>
    <row r="430" spans="1:4">
      <c r="A430" t="s">
        <v>2118</v>
      </c>
      <c r="B430" t="s">
        <v>2119</v>
      </c>
      <c r="C430" s="207">
        <v>2</v>
      </c>
      <c r="D430" s="207">
        <v>2</v>
      </c>
    </row>
    <row r="431" spans="1:4">
      <c r="A431" t="s">
        <v>2120</v>
      </c>
      <c r="B431" t="s">
        <v>2121</v>
      </c>
      <c r="C431" s="207">
        <v>5</v>
      </c>
      <c r="D431" s="207">
        <v>5</v>
      </c>
    </row>
    <row r="432" spans="1:4">
      <c r="B432" t="s">
        <v>2151</v>
      </c>
      <c r="C432" s="207">
        <v>3</v>
      </c>
      <c r="D432" s="207">
        <v>3</v>
      </c>
    </row>
    <row r="433" spans="1:4">
      <c r="B433" t="s">
        <v>2274</v>
      </c>
      <c r="C433" s="207">
        <v>12</v>
      </c>
      <c r="D433" s="207">
        <v>12</v>
      </c>
    </row>
    <row r="434" spans="1:4">
      <c r="B434" t="s">
        <v>2458</v>
      </c>
      <c r="C434" s="207">
        <v>9</v>
      </c>
      <c r="D434" s="207">
        <v>9</v>
      </c>
    </row>
    <row r="435" spans="1:4">
      <c r="B435" t="s">
        <v>3674</v>
      </c>
      <c r="C435" s="207">
        <v>0</v>
      </c>
      <c r="D435" s="207">
        <v>0</v>
      </c>
    </row>
    <row r="436" spans="1:4">
      <c r="B436" t="s">
        <v>4088</v>
      </c>
      <c r="C436" s="207">
        <v>167</v>
      </c>
      <c r="D436" s="207">
        <v>167</v>
      </c>
    </row>
    <row r="437" spans="1:4">
      <c r="A437" t="s">
        <v>2122</v>
      </c>
      <c r="B437" t="s">
        <v>2123</v>
      </c>
      <c r="C437" s="207">
        <v>515</v>
      </c>
      <c r="D437" s="207">
        <v>515</v>
      </c>
    </row>
    <row r="438" spans="1:4">
      <c r="B438" t="s">
        <v>3550</v>
      </c>
      <c r="C438" s="207">
        <v>0</v>
      </c>
      <c r="D438" s="207">
        <v>0</v>
      </c>
    </row>
    <row r="439" spans="1:4">
      <c r="A439" t="s">
        <v>2124</v>
      </c>
      <c r="B439" t="s">
        <v>2125</v>
      </c>
      <c r="C439" s="207">
        <v>3</v>
      </c>
      <c r="D439" s="207">
        <v>3</v>
      </c>
    </row>
    <row r="440" spans="1:4">
      <c r="B440" t="s">
        <v>2196</v>
      </c>
      <c r="C440" s="207">
        <v>0</v>
      </c>
      <c r="D440" s="207">
        <v>0</v>
      </c>
    </row>
    <row r="441" spans="1:4">
      <c r="B441" t="s">
        <v>2655</v>
      </c>
      <c r="C441" s="207">
        <v>9</v>
      </c>
      <c r="D441" s="207">
        <v>9</v>
      </c>
    </row>
    <row r="442" spans="1:4">
      <c r="B442" t="s">
        <v>4014</v>
      </c>
      <c r="C442" s="207">
        <v>0</v>
      </c>
      <c r="D442" s="207">
        <v>0</v>
      </c>
    </row>
    <row r="443" spans="1:4">
      <c r="A443" t="s">
        <v>2126</v>
      </c>
      <c r="B443" t="s">
        <v>2127</v>
      </c>
      <c r="C443" s="207">
        <v>0</v>
      </c>
      <c r="D443" s="207">
        <v>0</v>
      </c>
    </row>
    <row r="444" spans="1:4">
      <c r="B444" t="s">
        <v>2173</v>
      </c>
      <c r="C444" s="207">
        <v>48</v>
      </c>
      <c r="D444" s="207">
        <v>48</v>
      </c>
    </row>
    <row r="445" spans="1:4">
      <c r="A445" t="s">
        <v>2128</v>
      </c>
      <c r="B445" t="s">
        <v>2129</v>
      </c>
      <c r="C445" s="207">
        <v>0</v>
      </c>
      <c r="D445" s="207">
        <v>0</v>
      </c>
    </row>
    <row r="446" spans="1:4">
      <c r="B446" t="s">
        <v>2229</v>
      </c>
      <c r="C446" s="207">
        <v>12</v>
      </c>
      <c r="D446" s="207">
        <v>12</v>
      </c>
    </row>
    <row r="447" spans="1:4">
      <c r="B447" t="s">
        <v>2445</v>
      </c>
      <c r="C447" s="207">
        <v>3455</v>
      </c>
      <c r="D447" s="207">
        <v>3455</v>
      </c>
    </row>
    <row r="448" spans="1:4">
      <c r="B448" t="s">
        <v>2703</v>
      </c>
      <c r="C448" s="207">
        <v>1410</v>
      </c>
      <c r="D448" s="207">
        <v>1410</v>
      </c>
    </row>
    <row r="449" spans="1:4">
      <c r="B449" t="s">
        <v>4036</v>
      </c>
      <c r="C449" s="207">
        <v>560</v>
      </c>
      <c r="D449" s="207">
        <v>560</v>
      </c>
    </row>
    <row r="450" spans="1:4">
      <c r="B450" t="s">
        <v>4126</v>
      </c>
      <c r="C450" s="207">
        <v>316</v>
      </c>
      <c r="D450" s="207">
        <v>316</v>
      </c>
    </row>
    <row r="451" spans="1:4">
      <c r="B451" t="s">
        <v>4226</v>
      </c>
      <c r="C451" s="207">
        <v>0</v>
      </c>
      <c r="D451" s="207">
        <v>0</v>
      </c>
    </row>
    <row r="452" spans="1:4">
      <c r="B452" t="s">
        <v>4397</v>
      </c>
      <c r="C452" s="207">
        <v>156</v>
      </c>
      <c r="D452" s="207">
        <v>156</v>
      </c>
    </row>
    <row r="453" spans="1:4">
      <c r="A453" t="s">
        <v>2130</v>
      </c>
      <c r="B453" t="s">
        <v>2131</v>
      </c>
      <c r="C453" s="207">
        <v>2</v>
      </c>
      <c r="D453" s="207">
        <v>2</v>
      </c>
    </row>
    <row r="454" spans="1:4">
      <c r="B454" t="s">
        <v>3123</v>
      </c>
      <c r="C454" s="207">
        <v>1313</v>
      </c>
      <c r="D454" s="207">
        <v>1313</v>
      </c>
    </row>
    <row r="455" spans="1:4">
      <c r="B455" t="s">
        <v>3243</v>
      </c>
      <c r="C455" s="207">
        <v>17</v>
      </c>
      <c r="D455" s="207">
        <v>17</v>
      </c>
    </row>
    <row r="456" spans="1:4">
      <c r="B456" t="s">
        <v>4361</v>
      </c>
      <c r="C456" s="207">
        <v>22</v>
      </c>
      <c r="D456" s="207">
        <v>22</v>
      </c>
    </row>
    <row r="457" spans="1:4">
      <c r="A457" t="s">
        <v>2132</v>
      </c>
      <c r="B457" t="s">
        <v>2133</v>
      </c>
      <c r="C457" s="207">
        <v>223</v>
      </c>
      <c r="D457" s="207">
        <v>223</v>
      </c>
    </row>
    <row r="458" spans="1:4">
      <c r="B458" t="s">
        <v>3758</v>
      </c>
      <c r="C458" s="207">
        <v>0</v>
      </c>
      <c r="D458" s="207">
        <v>0</v>
      </c>
    </row>
    <row r="459" spans="1:4">
      <c r="A459" t="s">
        <v>2134</v>
      </c>
      <c r="B459" t="s">
        <v>2135</v>
      </c>
      <c r="C459" s="207">
        <v>0</v>
      </c>
      <c r="D459" s="207">
        <v>0</v>
      </c>
    </row>
    <row r="460" spans="1:4">
      <c r="B460" t="s">
        <v>2490</v>
      </c>
      <c r="C460" s="207">
        <v>39</v>
      </c>
      <c r="D460" s="207">
        <v>39</v>
      </c>
    </row>
    <row r="461" spans="1:4">
      <c r="A461" t="s">
        <v>2139</v>
      </c>
      <c r="B461" t="s">
        <v>2140</v>
      </c>
      <c r="C461" s="207">
        <v>1</v>
      </c>
      <c r="D461" s="207">
        <v>1</v>
      </c>
    </row>
    <row r="462" spans="1:4">
      <c r="B462" t="s">
        <v>2943</v>
      </c>
      <c r="C462" s="207">
        <v>8</v>
      </c>
      <c r="D462" s="207">
        <v>8</v>
      </c>
    </row>
    <row r="463" spans="1:4">
      <c r="B463" t="s">
        <v>3402</v>
      </c>
      <c r="C463" s="207">
        <v>0</v>
      </c>
      <c r="D463" s="207">
        <v>0</v>
      </c>
    </row>
    <row r="464" spans="1:4">
      <c r="A464" t="s">
        <v>2141</v>
      </c>
      <c r="B464" t="s">
        <v>2142</v>
      </c>
      <c r="C464" s="207">
        <v>3</v>
      </c>
      <c r="D464" s="207">
        <v>3</v>
      </c>
    </row>
    <row r="465" spans="1:4">
      <c r="A465" t="s">
        <v>2143</v>
      </c>
      <c r="B465" t="s">
        <v>2129</v>
      </c>
      <c r="C465" s="207">
        <v>5</v>
      </c>
      <c r="D465" s="207">
        <v>5</v>
      </c>
    </row>
    <row r="466" spans="1:4">
      <c r="B466" t="s">
        <v>2230</v>
      </c>
      <c r="C466" s="207">
        <v>0</v>
      </c>
      <c r="D466" s="207">
        <v>0</v>
      </c>
    </row>
    <row r="467" spans="1:4">
      <c r="B467" t="s">
        <v>2704</v>
      </c>
      <c r="C467" s="207">
        <v>187</v>
      </c>
      <c r="D467" s="207">
        <v>187</v>
      </c>
    </row>
    <row r="468" spans="1:4">
      <c r="B468" t="s">
        <v>3816</v>
      </c>
      <c r="C468" s="207">
        <v>0</v>
      </c>
      <c r="D468" s="207">
        <v>0</v>
      </c>
    </row>
    <row r="469" spans="1:4">
      <c r="B469" t="s">
        <v>3919</v>
      </c>
      <c r="C469" s="207">
        <v>166</v>
      </c>
      <c r="D469" s="207">
        <v>166</v>
      </c>
    </row>
    <row r="470" spans="1:4">
      <c r="B470" t="s">
        <v>4043</v>
      </c>
      <c r="C470" s="207">
        <v>163</v>
      </c>
      <c r="D470" s="207">
        <v>163</v>
      </c>
    </row>
    <row r="471" spans="1:4">
      <c r="B471" t="s">
        <v>4218</v>
      </c>
      <c r="C471" s="207">
        <v>0</v>
      </c>
      <c r="D471" s="207">
        <v>0</v>
      </c>
    </row>
    <row r="472" spans="1:4">
      <c r="A472" t="s">
        <v>2144</v>
      </c>
      <c r="B472" t="s">
        <v>2145</v>
      </c>
      <c r="C472" s="207">
        <v>11</v>
      </c>
      <c r="D472" s="207">
        <v>11</v>
      </c>
    </row>
    <row r="473" spans="1:4">
      <c r="B473" t="s">
        <v>2226</v>
      </c>
      <c r="C473" s="207">
        <v>120</v>
      </c>
      <c r="D473" s="207">
        <v>120</v>
      </c>
    </row>
    <row r="474" spans="1:4">
      <c r="B474" t="s">
        <v>2441</v>
      </c>
      <c r="C474" s="207">
        <v>2458</v>
      </c>
      <c r="D474" s="207">
        <v>2458</v>
      </c>
    </row>
    <row r="475" spans="1:4">
      <c r="B475" t="s">
        <v>2695</v>
      </c>
      <c r="C475" s="207">
        <v>334</v>
      </c>
      <c r="D475" s="207">
        <v>334</v>
      </c>
    </row>
    <row r="476" spans="1:4">
      <c r="B476" t="s">
        <v>3533</v>
      </c>
      <c r="C476" s="207">
        <v>186</v>
      </c>
      <c r="D476" s="207">
        <v>186</v>
      </c>
    </row>
    <row r="477" spans="1:4">
      <c r="B477" t="s">
        <v>4200</v>
      </c>
      <c r="C477" s="207">
        <v>49</v>
      </c>
      <c r="D477" s="207">
        <v>49</v>
      </c>
    </row>
    <row r="478" spans="1:4">
      <c r="B478" t="s">
        <v>4404</v>
      </c>
      <c r="C478" s="207">
        <v>104</v>
      </c>
      <c r="D478" s="207">
        <v>104</v>
      </c>
    </row>
    <row r="479" spans="1:4">
      <c r="B479" t="s">
        <v>4924</v>
      </c>
      <c r="C479" s="207">
        <v>0</v>
      </c>
      <c r="D479" s="207">
        <v>0</v>
      </c>
    </row>
    <row r="480" spans="1:4">
      <c r="A480" t="s">
        <v>2146</v>
      </c>
      <c r="B480" t="s">
        <v>2147</v>
      </c>
      <c r="C480" s="207">
        <v>0</v>
      </c>
      <c r="D480" s="207">
        <v>0</v>
      </c>
    </row>
    <row r="481" spans="1:4">
      <c r="B481" t="s">
        <v>3254</v>
      </c>
      <c r="C481" s="207">
        <v>0</v>
      </c>
      <c r="D481" s="207">
        <v>0</v>
      </c>
    </row>
    <row r="482" spans="1:4">
      <c r="B482" t="s">
        <v>3673</v>
      </c>
      <c r="C482" s="207">
        <v>0</v>
      </c>
      <c r="D482" s="207">
        <v>0</v>
      </c>
    </row>
    <row r="483" spans="1:4">
      <c r="A483" t="s">
        <v>2148</v>
      </c>
      <c r="B483" t="s">
        <v>2149</v>
      </c>
      <c r="C483" s="207">
        <v>1</v>
      </c>
      <c r="D483" s="207">
        <v>1</v>
      </c>
    </row>
    <row r="484" spans="1:4">
      <c r="B484" t="s">
        <v>3168</v>
      </c>
      <c r="C484" s="207">
        <v>0</v>
      </c>
      <c r="D484" s="207">
        <v>0</v>
      </c>
    </row>
    <row r="485" spans="1:4">
      <c r="B485" t="s">
        <v>4087</v>
      </c>
      <c r="C485" s="207">
        <v>0</v>
      </c>
      <c r="D485" s="207">
        <v>0</v>
      </c>
    </row>
    <row r="486" spans="1:4">
      <c r="A486" t="s">
        <v>2152</v>
      </c>
      <c r="B486" t="s">
        <v>2153</v>
      </c>
      <c r="C486" s="207">
        <v>9</v>
      </c>
      <c r="D486" s="207">
        <v>9</v>
      </c>
    </row>
    <row r="487" spans="1:4">
      <c r="B487" t="s">
        <v>2461</v>
      </c>
      <c r="C487" s="207">
        <v>4</v>
      </c>
      <c r="D487" s="207">
        <v>4</v>
      </c>
    </row>
    <row r="488" spans="1:4">
      <c r="B488" t="s">
        <v>3169</v>
      </c>
      <c r="C488" s="207">
        <v>2</v>
      </c>
      <c r="D488" s="207">
        <v>2</v>
      </c>
    </row>
    <row r="489" spans="1:4">
      <c r="B489" t="s">
        <v>3572</v>
      </c>
      <c r="C489" s="207">
        <v>1</v>
      </c>
      <c r="D489" s="207">
        <v>1</v>
      </c>
    </row>
    <row r="490" spans="1:4">
      <c r="B490" t="s">
        <v>3577</v>
      </c>
      <c r="C490" s="207">
        <v>0</v>
      </c>
      <c r="D490" s="207">
        <v>0</v>
      </c>
    </row>
    <row r="491" spans="1:4">
      <c r="B491" t="s">
        <v>3884</v>
      </c>
      <c r="C491" s="207">
        <v>1</v>
      </c>
      <c r="D491" s="207">
        <v>1</v>
      </c>
    </row>
    <row r="492" spans="1:4">
      <c r="B492" t="s">
        <v>4004</v>
      </c>
      <c r="C492" s="207">
        <v>113</v>
      </c>
      <c r="D492" s="207">
        <v>113</v>
      </c>
    </row>
    <row r="493" spans="1:4">
      <c r="B493" t="s">
        <v>4040</v>
      </c>
      <c r="C493" s="207">
        <v>289</v>
      </c>
      <c r="D493" s="207">
        <v>289</v>
      </c>
    </row>
    <row r="494" spans="1:4">
      <c r="B494" t="s">
        <v>4082</v>
      </c>
      <c r="C494" s="207">
        <v>0</v>
      </c>
      <c r="D494" s="207">
        <v>0</v>
      </c>
    </row>
    <row r="495" spans="1:4">
      <c r="B495" t="s">
        <v>4414</v>
      </c>
      <c r="C495" s="207">
        <v>0</v>
      </c>
      <c r="D495" s="207">
        <v>0</v>
      </c>
    </row>
    <row r="496" spans="1:4">
      <c r="A496" t="s">
        <v>2156</v>
      </c>
      <c r="B496" t="s">
        <v>2157</v>
      </c>
      <c r="C496" s="207">
        <v>17</v>
      </c>
      <c r="D496" s="207">
        <v>17</v>
      </c>
    </row>
    <row r="497" spans="1:4">
      <c r="A497" t="s">
        <v>2158</v>
      </c>
      <c r="B497" t="s">
        <v>2159</v>
      </c>
      <c r="C497" s="207">
        <v>13</v>
      </c>
      <c r="D497" s="207">
        <v>13</v>
      </c>
    </row>
    <row r="498" spans="1:4">
      <c r="A498" t="s">
        <v>2160</v>
      </c>
      <c r="B498" t="s">
        <v>2161</v>
      </c>
      <c r="C498" s="207">
        <v>52</v>
      </c>
      <c r="D498" s="207">
        <v>52</v>
      </c>
    </row>
    <row r="499" spans="1:4">
      <c r="A499" t="s">
        <v>2162</v>
      </c>
      <c r="B499" t="s">
        <v>2163</v>
      </c>
      <c r="C499" s="207">
        <v>236</v>
      </c>
      <c r="D499" s="207">
        <v>236</v>
      </c>
    </row>
    <row r="500" spans="1:4">
      <c r="A500" t="s">
        <v>2164</v>
      </c>
      <c r="B500" t="s">
        <v>2165</v>
      </c>
      <c r="C500" s="207">
        <v>0</v>
      </c>
      <c r="D500" s="207">
        <v>0</v>
      </c>
    </row>
    <row r="501" spans="1:4">
      <c r="A501" t="s">
        <v>2166</v>
      </c>
      <c r="B501" t="s">
        <v>2167</v>
      </c>
      <c r="C501" s="207">
        <v>1</v>
      </c>
      <c r="D501" s="207">
        <v>1</v>
      </c>
    </row>
    <row r="502" spans="1:4">
      <c r="A502" t="s">
        <v>2169</v>
      </c>
      <c r="B502" t="s">
        <v>2170</v>
      </c>
      <c r="C502" s="207">
        <v>153</v>
      </c>
      <c r="D502" s="207">
        <v>153</v>
      </c>
    </row>
    <row r="503" spans="1:4">
      <c r="A503" t="s">
        <v>2171</v>
      </c>
      <c r="B503" t="s">
        <v>2172</v>
      </c>
      <c r="C503" s="207">
        <v>14</v>
      </c>
      <c r="D503" s="207">
        <v>14</v>
      </c>
    </row>
    <row r="504" spans="1:4">
      <c r="A504" t="s">
        <v>2174</v>
      </c>
      <c r="B504" t="s">
        <v>2175</v>
      </c>
      <c r="C504" s="207">
        <v>59</v>
      </c>
      <c r="D504" s="207">
        <v>59</v>
      </c>
    </row>
    <row r="505" spans="1:4">
      <c r="B505" t="s">
        <v>2608</v>
      </c>
      <c r="C505" s="207">
        <v>81</v>
      </c>
      <c r="D505" s="207">
        <v>81</v>
      </c>
    </row>
    <row r="506" spans="1:4">
      <c r="B506" t="s">
        <v>3172</v>
      </c>
      <c r="C506" s="207">
        <v>75</v>
      </c>
      <c r="D506" s="207">
        <v>75</v>
      </c>
    </row>
    <row r="507" spans="1:4">
      <c r="B507" t="s">
        <v>3839</v>
      </c>
      <c r="C507" s="207">
        <v>0</v>
      </c>
      <c r="D507" s="207">
        <v>0</v>
      </c>
    </row>
    <row r="508" spans="1:4">
      <c r="B508" t="s">
        <v>3912</v>
      </c>
      <c r="C508" s="207">
        <v>104</v>
      </c>
      <c r="D508" s="207">
        <v>104</v>
      </c>
    </row>
    <row r="509" spans="1:4">
      <c r="B509" t="s">
        <v>4187</v>
      </c>
      <c r="C509" s="207">
        <v>0</v>
      </c>
      <c r="D509" s="207">
        <v>0</v>
      </c>
    </row>
    <row r="510" spans="1:4">
      <c r="B510" t="s">
        <v>4424</v>
      </c>
      <c r="C510" s="207">
        <v>20</v>
      </c>
      <c r="D510" s="207">
        <v>20</v>
      </c>
    </row>
    <row r="511" spans="1:4">
      <c r="A511" t="s">
        <v>2176</v>
      </c>
      <c r="B511" t="s">
        <v>2177</v>
      </c>
      <c r="C511" s="207">
        <v>19</v>
      </c>
      <c r="D511" s="207">
        <v>19</v>
      </c>
    </row>
    <row r="512" spans="1:4">
      <c r="B512" t="s">
        <v>2225</v>
      </c>
      <c r="C512" s="207">
        <v>775</v>
      </c>
      <c r="D512" s="207">
        <v>775</v>
      </c>
    </row>
    <row r="513" spans="1:4">
      <c r="B513" t="s">
        <v>2693</v>
      </c>
      <c r="C513" s="207">
        <v>13</v>
      </c>
      <c r="D513" s="207">
        <v>13</v>
      </c>
    </row>
    <row r="514" spans="1:4">
      <c r="B514" t="s">
        <v>3227</v>
      </c>
      <c r="C514" s="207">
        <v>7</v>
      </c>
      <c r="D514" s="207">
        <v>7</v>
      </c>
    </row>
    <row r="515" spans="1:4">
      <c r="B515" t="s">
        <v>4483</v>
      </c>
      <c r="C515" s="207">
        <v>0</v>
      </c>
      <c r="D515" s="207">
        <v>0</v>
      </c>
    </row>
    <row r="516" spans="1:4">
      <c r="B516" t="s">
        <v>4492</v>
      </c>
      <c r="C516" s="207">
        <v>2</v>
      </c>
      <c r="D516" s="207">
        <v>2</v>
      </c>
    </row>
    <row r="517" spans="1:4">
      <c r="A517" t="s">
        <v>2178</v>
      </c>
      <c r="B517" t="s">
        <v>2179</v>
      </c>
      <c r="C517" s="207">
        <v>0</v>
      </c>
      <c r="D517" s="207">
        <v>0</v>
      </c>
    </row>
    <row r="518" spans="1:4">
      <c r="A518" t="s">
        <v>2180</v>
      </c>
      <c r="B518" t="s">
        <v>2181</v>
      </c>
      <c r="C518" s="207">
        <v>458</v>
      </c>
      <c r="D518" s="207">
        <v>458</v>
      </c>
    </row>
    <row r="519" spans="1:4">
      <c r="A519" t="s">
        <v>2184</v>
      </c>
      <c r="B519" t="s">
        <v>2185</v>
      </c>
      <c r="C519" s="207">
        <v>69</v>
      </c>
      <c r="D519" s="207">
        <v>69</v>
      </c>
    </row>
    <row r="520" spans="1:4">
      <c r="B520" t="s">
        <v>2639</v>
      </c>
      <c r="C520" s="207">
        <v>1</v>
      </c>
      <c r="D520" s="207">
        <v>1</v>
      </c>
    </row>
    <row r="521" spans="1:4">
      <c r="B521" t="s">
        <v>2842</v>
      </c>
      <c r="C521" s="207">
        <v>2</v>
      </c>
      <c r="D521" s="207">
        <v>2</v>
      </c>
    </row>
    <row r="522" spans="1:4">
      <c r="B522" t="s">
        <v>3749</v>
      </c>
      <c r="C522" s="207">
        <v>57</v>
      </c>
      <c r="D522" s="207">
        <v>57</v>
      </c>
    </row>
    <row r="523" spans="1:4">
      <c r="B523" t="s">
        <v>4185</v>
      </c>
      <c r="C523" s="207">
        <v>6</v>
      </c>
      <c r="D523" s="207">
        <v>6</v>
      </c>
    </row>
    <row r="524" spans="1:4">
      <c r="A524" t="s">
        <v>2186</v>
      </c>
      <c r="B524" t="s">
        <v>2067</v>
      </c>
      <c r="C524" s="207">
        <v>0</v>
      </c>
      <c r="D524" s="207">
        <v>0</v>
      </c>
    </row>
    <row r="525" spans="1:4">
      <c r="B525" t="s">
        <v>2215</v>
      </c>
      <c r="C525" s="207">
        <v>93</v>
      </c>
      <c r="D525" s="207">
        <v>93</v>
      </c>
    </row>
    <row r="526" spans="1:4">
      <c r="B526" t="s">
        <v>2431</v>
      </c>
      <c r="C526" s="207">
        <v>17</v>
      </c>
      <c r="D526" s="207">
        <v>17</v>
      </c>
    </row>
    <row r="527" spans="1:4">
      <c r="B527" t="s">
        <v>2691</v>
      </c>
      <c r="C527" s="207">
        <v>12</v>
      </c>
      <c r="D527" s="207">
        <v>12</v>
      </c>
    </row>
    <row r="528" spans="1:4">
      <c r="B528" t="s">
        <v>2847</v>
      </c>
      <c r="C528" s="207">
        <v>61</v>
      </c>
      <c r="D528" s="207">
        <v>61</v>
      </c>
    </row>
    <row r="529" spans="1:4">
      <c r="B529" t="s">
        <v>4027</v>
      </c>
      <c r="C529" s="207">
        <v>3</v>
      </c>
      <c r="D529" s="207">
        <v>3</v>
      </c>
    </row>
    <row r="530" spans="1:4">
      <c r="B530" t="s">
        <v>4152</v>
      </c>
      <c r="C530" s="207">
        <v>5</v>
      </c>
      <c r="D530" s="207">
        <v>5</v>
      </c>
    </row>
    <row r="531" spans="1:4">
      <c r="B531" t="s">
        <v>4376</v>
      </c>
      <c r="C531" s="207">
        <v>2</v>
      </c>
      <c r="D531" s="207">
        <v>2</v>
      </c>
    </row>
    <row r="532" spans="1:4">
      <c r="A532" t="s">
        <v>2188</v>
      </c>
      <c r="B532" t="s">
        <v>2189</v>
      </c>
      <c r="C532" s="207">
        <v>0</v>
      </c>
      <c r="D532" s="207">
        <v>0</v>
      </c>
    </row>
    <row r="533" spans="1:4">
      <c r="A533" t="s">
        <v>2190</v>
      </c>
      <c r="B533" t="s">
        <v>2191</v>
      </c>
      <c r="C533" s="207">
        <v>0</v>
      </c>
      <c r="D533" s="207">
        <v>0</v>
      </c>
    </row>
    <row r="534" spans="1:4">
      <c r="A534" t="s">
        <v>2192</v>
      </c>
      <c r="B534" t="s">
        <v>2193</v>
      </c>
      <c r="C534" s="207">
        <v>1</v>
      </c>
      <c r="D534" s="207">
        <v>1</v>
      </c>
    </row>
    <row r="535" spans="1:4">
      <c r="A535" t="s">
        <v>2199</v>
      </c>
      <c r="B535" t="s">
        <v>2200</v>
      </c>
      <c r="C535" s="207">
        <v>32</v>
      </c>
      <c r="D535" s="207">
        <v>32</v>
      </c>
    </row>
    <row r="536" spans="1:4">
      <c r="B536" t="s">
        <v>2506</v>
      </c>
      <c r="C536" s="207">
        <v>174</v>
      </c>
      <c r="D536" s="207">
        <v>174</v>
      </c>
    </row>
    <row r="537" spans="1:4">
      <c r="B537" t="s">
        <v>4052</v>
      </c>
      <c r="C537" s="207">
        <v>111</v>
      </c>
      <c r="D537" s="207">
        <v>111</v>
      </c>
    </row>
    <row r="538" spans="1:4">
      <c r="B538" t="s">
        <v>4210</v>
      </c>
      <c r="C538" s="207">
        <v>622</v>
      </c>
      <c r="D538" s="207">
        <v>622</v>
      </c>
    </row>
    <row r="539" spans="1:4">
      <c r="A539" t="s">
        <v>2201</v>
      </c>
      <c r="B539" t="s">
        <v>2129</v>
      </c>
      <c r="C539" s="207">
        <v>2</v>
      </c>
      <c r="D539" s="207">
        <v>2</v>
      </c>
    </row>
    <row r="540" spans="1:4">
      <c r="B540" t="s">
        <v>2279</v>
      </c>
      <c r="C540" s="207">
        <v>0</v>
      </c>
      <c r="D540" s="207">
        <v>0</v>
      </c>
    </row>
    <row r="541" spans="1:4">
      <c r="B541" t="s">
        <v>2632</v>
      </c>
      <c r="C541" s="207">
        <v>10</v>
      </c>
      <c r="D541" s="207">
        <v>10</v>
      </c>
    </row>
    <row r="542" spans="1:4">
      <c r="B542" t="s">
        <v>2853</v>
      </c>
      <c r="C542" s="207">
        <v>0</v>
      </c>
      <c r="D542" s="207">
        <v>0</v>
      </c>
    </row>
    <row r="543" spans="1:4">
      <c r="B543" t="s">
        <v>4153</v>
      </c>
      <c r="C543" s="207">
        <v>0</v>
      </c>
      <c r="D543" s="207">
        <v>0</v>
      </c>
    </row>
    <row r="544" spans="1:4">
      <c r="A544" t="s">
        <v>2202</v>
      </c>
      <c r="B544" t="s">
        <v>2203</v>
      </c>
      <c r="C544" s="207">
        <v>21</v>
      </c>
      <c r="D544" s="207">
        <v>21</v>
      </c>
    </row>
    <row r="545" spans="1:4">
      <c r="A545" t="s">
        <v>2204</v>
      </c>
      <c r="B545" t="s">
        <v>2205</v>
      </c>
      <c r="C545" s="207">
        <v>1</v>
      </c>
      <c r="D545" s="207">
        <v>1</v>
      </c>
    </row>
    <row r="546" spans="1:4">
      <c r="A546" t="s">
        <v>2206</v>
      </c>
      <c r="B546" t="s">
        <v>2207</v>
      </c>
      <c r="C546" s="207">
        <v>21</v>
      </c>
      <c r="D546" s="207">
        <v>21</v>
      </c>
    </row>
    <row r="547" spans="1:4">
      <c r="A547" t="s">
        <v>2208</v>
      </c>
      <c r="B547" t="s">
        <v>2209</v>
      </c>
      <c r="C547" s="207">
        <v>0</v>
      </c>
      <c r="D547" s="207">
        <v>0</v>
      </c>
    </row>
    <row r="548" spans="1:4">
      <c r="A548" t="s">
        <v>2210</v>
      </c>
      <c r="B548" t="s">
        <v>2211</v>
      </c>
      <c r="C548" s="207">
        <v>0</v>
      </c>
      <c r="D548" s="207">
        <v>0</v>
      </c>
    </row>
    <row r="549" spans="1:4">
      <c r="A549">
        <v>1111</v>
      </c>
      <c r="B549" t="s">
        <v>2039</v>
      </c>
      <c r="C549" s="207">
        <v>3241</v>
      </c>
      <c r="D549" s="207">
        <v>3241</v>
      </c>
    </row>
    <row r="550" spans="1:4">
      <c r="A550">
        <v>260001</v>
      </c>
      <c r="B550" t="s">
        <v>2223</v>
      </c>
      <c r="C550" s="207">
        <v>3</v>
      </c>
      <c r="D550" s="207">
        <v>3</v>
      </c>
    </row>
    <row r="551" spans="1:4">
      <c r="A551">
        <v>260009</v>
      </c>
      <c r="B551" t="s">
        <v>2224</v>
      </c>
      <c r="C551" s="207">
        <v>0</v>
      </c>
      <c r="D551" s="207">
        <v>0</v>
      </c>
    </row>
    <row r="552" spans="1:4">
      <c r="A552">
        <v>260076</v>
      </c>
      <c r="B552" t="s">
        <v>2225</v>
      </c>
      <c r="C552" s="207">
        <v>129</v>
      </c>
      <c r="D552" s="207">
        <v>129</v>
      </c>
    </row>
    <row r="553" spans="1:4">
      <c r="B553" t="s">
        <v>2438</v>
      </c>
      <c r="C553" s="207">
        <v>28</v>
      </c>
      <c r="D553" s="207">
        <v>28</v>
      </c>
    </row>
    <row r="554" spans="1:4">
      <c r="A554" t="s">
        <v>2232</v>
      </c>
      <c r="B554" t="s">
        <v>2233</v>
      </c>
      <c r="C554" s="207">
        <v>8</v>
      </c>
      <c r="D554" s="207">
        <v>8</v>
      </c>
    </row>
    <row r="555" spans="1:4">
      <c r="B555" t="s">
        <v>2706</v>
      </c>
      <c r="C555" s="207">
        <v>18</v>
      </c>
      <c r="D555" s="207">
        <v>18</v>
      </c>
    </row>
    <row r="556" spans="1:4">
      <c r="B556" t="s">
        <v>2863</v>
      </c>
      <c r="C556" s="207">
        <v>0</v>
      </c>
      <c r="D556" s="207">
        <v>0</v>
      </c>
    </row>
    <row r="557" spans="1:4">
      <c r="B557" t="s">
        <v>3298</v>
      </c>
      <c r="C557" s="207">
        <v>0</v>
      </c>
      <c r="D557" s="207">
        <v>0</v>
      </c>
    </row>
    <row r="558" spans="1:4">
      <c r="B558" t="s">
        <v>3765</v>
      </c>
      <c r="C558" s="207">
        <v>183</v>
      </c>
      <c r="D558" s="207">
        <v>183</v>
      </c>
    </row>
    <row r="559" spans="1:4">
      <c r="B559" t="s">
        <v>4037</v>
      </c>
      <c r="C559" s="207">
        <v>0</v>
      </c>
      <c r="D559" s="207">
        <v>0</v>
      </c>
    </row>
    <row r="560" spans="1:4">
      <c r="B560" t="s">
        <v>4220</v>
      </c>
      <c r="C560" s="207">
        <v>0</v>
      </c>
      <c r="D560" s="207">
        <v>0</v>
      </c>
    </row>
    <row r="561" spans="1:4">
      <c r="B561" t="s">
        <v>4383</v>
      </c>
      <c r="C561" s="207">
        <v>5</v>
      </c>
      <c r="D561" s="207">
        <v>5</v>
      </c>
    </row>
    <row r="562" spans="1:4">
      <c r="B562" t="s">
        <v>4415</v>
      </c>
      <c r="C562" s="207">
        <v>0</v>
      </c>
      <c r="D562" s="207">
        <v>0</v>
      </c>
    </row>
    <row r="563" spans="1:4">
      <c r="A563" t="s">
        <v>2234</v>
      </c>
      <c r="B563" t="s">
        <v>2235</v>
      </c>
      <c r="C563" s="207">
        <v>0</v>
      </c>
      <c r="D563" s="207">
        <v>0</v>
      </c>
    </row>
    <row r="564" spans="1:4">
      <c r="B564" t="s">
        <v>2485</v>
      </c>
      <c r="C564" s="207">
        <v>0</v>
      </c>
      <c r="D564" s="207">
        <v>0</v>
      </c>
    </row>
    <row r="565" spans="1:4">
      <c r="B565" t="s">
        <v>2707</v>
      </c>
      <c r="C565" s="207">
        <v>0</v>
      </c>
      <c r="D565" s="207">
        <v>0</v>
      </c>
    </row>
    <row r="566" spans="1:4">
      <c r="B566" t="s">
        <v>3887</v>
      </c>
      <c r="C566" s="207">
        <v>1</v>
      </c>
      <c r="D566" s="207">
        <v>1</v>
      </c>
    </row>
    <row r="567" spans="1:4">
      <c r="B567" t="s">
        <v>4038</v>
      </c>
      <c r="C567" s="207">
        <v>5</v>
      </c>
      <c r="D567" s="207">
        <v>5</v>
      </c>
    </row>
    <row r="568" spans="1:4">
      <c r="B568" t="s">
        <v>4229</v>
      </c>
      <c r="C568" s="207">
        <v>0</v>
      </c>
      <c r="D568" s="207">
        <v>0</v>
      </c>
    </row>
    <row r="569" spans="1:4">
      <c r="A569" t="s">
        <v>2238</v>
      </c>
      <c r="B569" t="s">
        <v>2239</v>
      </c>
      <c r="C569" s="207">
        <v>81</v>
      </c>
      <c r="D569" s="207">
        <v>81</v>
      </c>
    </row>
    <row r="570" spans="1:4">
      <c r="B570" t="s">
        <v>2405</v>
      </c>
      <c r="C570" s="207">
        <v>30963</v>
      </c>
      <c r="D570" s="207">
        <v>30963</v>
      </c>
    </row>
    <row r="571" spans="1:4">
      <c r="B571" t="s">
        <v>2518</v>
      </c>
      <c r="C571" s="207">
        <v>205</v>
      </c>
      <c r="D571" s="207">
        <v>205</v>
      </c>
    </row>
    <row r="572" spans="1:4">
      <c r="A572" t="s">
        <v>2240</v>
      </c>
      <c r="B572" t="s">
        <v>2241</v>
      </c>
      <c r="C572" s="207">
        <v>1490</v>
      </c>
      <c r="D572" s="207">
        <v>1490</v>
      </c>
    </row>
    <row r="573" spans="1:4">
      <c r="B573" t="s">
        <v>2564</v>
      </c>
      <c r="C573" s="207">
        <v>32</v>
      </c>
      <c r="D573" s="207">
        <v>32</v>
      </c>
    </row>
    <row r="574" spans="1:4">
      <c r="B574" t="s">
        <v>3233</v>
      </c>
      <c r="C574" s="207">
        <v>1653</v>
      </c>
      <c r="D574" s="207">
        <v>1653</v>
      </c>
    </row>
    <row r="575" spans="1:4">
      <c r="B575" t="s">
        <v>3859</v>
      </c>
      <c r="C575" s="207">
        <v>0</v>
      </c>
      <c r="D575" s="207">
        <v>0</v>
      </c>
    </row>
    <row r="576" spans="1:4">
      <c r="B576" t="s">
        <v>4375</v>
      </c>
      <c r="C576" s="207">
        <v>394</v>
      </c>
      <c r="D576" s="207">
        <v>394</v>
      </c>
    </row>
    <row r="577" spans="1:4">
      <c r="A577" t="s">
        <v>2242</v>
      </c>
      <c r="B577" t="s">
        <v>2243</v>
      </c>
      <c r="C577" s="207">
        <v>0</v>
      </c>
      <c r="D577" s="207">
        <v>0</v>
      </c>
    </row>
    <row r="578" spans="1:4">
      <c r="B578" t="s">
        <v>5457</v>
      </c>
      <c r="C578" s="207">
        <v>7</v>
      </c>
      <c r="D578" s="207">
        <v>7</v>
      </c>
    </row>
    <row r="579" spans="1:4">
      <c r="A579" t="s">
        <v>2245</v>
      </c>
      <c r="B579" t="s">
        <v>2246</v>
      </c>
      <c r="C579" s="207">
        <v>1</v>
      </c>
      <c r="D579" s="207">
        <v>0</v>
      </c>
    </row>
    <row r="580" spans="1:4">
      <c r="B580" t="s">
        <v>5464</v>
      </c>
      <c r="C580" s="207">
        <v>768</v>
      </c>
      <c r="D580" s="207">
        <v>768</v>
      </c>
    </row>
    <row r="581" spans="1:4">
      <c r="A581" t="s">
        <v>2247</v>
      </c>
      <c r="B581" t="s">
        <v>2248</v>
      </c>
      <c r="C581" s="207">
        <v>1</v>
      </c>
      <c r="D581" s="207">
        <v>0</v>
      </c>
    </row>
    <row r="582" spans="1:4">
      <c r="B582" t="s">
        <v>5465</v>
      </c>
      <c r="C582" s="207">
        <v>771</v>
      </c>
      <c r="D582" s="207">
        <v>771</v>
      </c>
    </row>
    <row r="583" spans="1:4">
      <c r="A583" t="s">
        <v>2249</v>
      </c>
      <c r="B583" t="s">
        <v>2250</v>
      </c>
      <c r="C583" s="207">
        <v>1</v>
      </c>
      <c r="D583" s="207">
        <v>1</v>
      </c>
    </row>
    <row r="584" spans="1:4">
      <c r="B584" t="s">
        <v>2281</v>
      </c>
      <c r="C584" s="207">
        <v>0</v>
      </c>
      <c r="D584" s="207">
        <v>0</v>
      </c>
    </row>
    <row r="585" spans="1:4">
      <c r="B585" t="s">
        <v>2521</v>
      </c>
      <c r="C585" s="207">
        <v>1164</v>
      </c>
      <c r="D585" s="207">
        <v>1163</v>
      </c>
    </row>
    <row r="586" spans="1:4">
      <c r="B586" t="s">
        <v>4455</v>
      </c>
      <c r="C586" s="207">
        <v>8</v>
      </c>
      <c r="D586" s="207">
        <v>8</v>
      </c>
    </row>
    <row r="587" spans="1:4">
      <c r="A587">
        <v>600349</v>
      </c>
      <c r="B587" t="s">
        <v>2251</v>
      </c>
      <c r="C587" s="207">
        <v>610</v>
      </c>
      <c r="D587" s="207">
        <v>610</v>
      </c>
    </row>
    <row r="588" spans="1:4">
      <c r="B588" t="s">
        <v>2439</v>
      </c>
      <c r="C588" s="207">
        <v>67</v>
      </c>
      <c r="D588" s="207">
        <v>67</v>
      </c>
    </row>
    <row r="589" spans="1:4">
      <c r="A589" t="s">
        <v>2252</v>
      </c>
      <c r="B589" t="s">
        <v>2253</v>
      </c>
      <c r="C589" s="207">
        <v>17</v>
      </c>
      <c r="D589" s="207">
        <v>17</v>
      </c>
    </row>
    <row r="590" spans="1:4">
      <c r="B590" t="s">
        <v>2520</v>
      </c>
      <c r="C590" s="207">
        <v>7</v>
      </c>
      <c r="D590" s="207">
        <v>7</v>
      </c>
    </row>
    <row r="591" spans="1:4">
      <c r="A591" t="s">
        <v>2254</v>
      </c>
      <c r="B591" t="s">
        <v>2255</v>
      </c>
      <c r="C591" s="207">
        <v>114</v>
      </c>
      <c r="D591" s="207">
        <v>114</v>
      </c>
    </row>
    <row r="592" spans="1:4">
      <c r="B592" t="s">
        <v>4184</v>
      </c>
      <c r="C592" s="207">
        <v>0</v>
      </c>
      <c r="D592" s="207">
        <v>0</v>
      </c>
    </row>
    <row r="593" spans="1:4">
      <c r="A593" t="s">
        <v>2256</v>
      </c>
      <c r="B593" t="s">
        <v>2257</v>
      </c>
      <c r="C593" s="207">
        <v>0</v>
      </c>
      <c r="D593" s="207">
        <v>0</v>
      </c>
    </row>
    <row r="594" spans="1:4">
      <c r="B594" t="s">
        <v>2410</v>
      </c>
      <c r="C594" s="207">
        <v>5</v>
      </c>
      <c r="D594" s="207">
        <v>5</v>
      </c>
    </row>
    <row r="595" spans="1:4">
      <c r="B595" t="s">
        <v>2565</v>
      </c>
      <c r="C595" s="207">
        <v>7</v>
      </c>
      <c r="D595" s="207">
        <v>7</v>
      </c>
    </row>
    <row r="596" spans="1:4">
      <c r="B596" t="s">
        <v>4063</v>
      </c>
      <c r="C596" s="207">
        <v>1</v>
      </c>
      <c r="D596" s="207">
        <v>1</v>
      </c>
    </row>
    <row r="597" spans="1:4">
      <c r="B597" t="s">
        <v>4454</v>
      </c>
      <c r="C597" s="207">
        <v>35</v>
      </c>
      <c r="D597" s="207">
        <v>35</v>
      </c>
    </row>
    <row r="598" spans="1:4">
      <c r="A598" t="s">
        <v>2258</v>
      </c>
      <c r="B598" t="s">
        <v>2259</v>
      </c>
      <c r="C598" s="207">
        <v>0</v>
      </c>
      <c r="D598" s="207">
        <v>0</v>
      </c>
    </row>
    <row r="599" spans="1:4">
      <c r="B599" t="s">
        <v>2411</v>
      </c>
      <c r="C599" s="207">
        <v>0</v>
      </c>
      <c r="D599" s="207">
        <v>0</v>
      </c>
    </row>
    <row r="600" spans="1:4">
      <c r="B600" t="s">
        <v>2568</v>
      </c>
      <c r="C600" s="207">
        <v>4</v>
      </c>
      <c r="D600" s="207">
        <v>10</v>
      </c>
    </row>
    <row r="601" spans="1:4">
      <c r="B601" t="s">
        <v>4487</v>
      </c>
      <c r="C601" s="207">
        <v>15</v>
      </c>
      <c r="D601" s="207">
        <v>15</v>
      </c>
    </row>
    <row r="602" spans="1:4">
      <c r="A602" t="s">
        <v>2260</v>
      </c>
      <c r="B602" t="s">
        <v>2261</v>
      </c>
      <c r="C602" s="207">
        <v>7</v>
      </c>
      <c r="D602" s="207">
        <v>7</v>
      </c>
    </row>
    <row r="603" spans="1:4">
      <c r="B603" t="s">
        <v>2597</v>
      </c>
      <c r="C603" s="207">
        <v>1</v>
      </c>
      <c r="D603" s="207">
        <v>1</v>
      </c>
    </row>
    <row r="604" spans="1:4">
      <c r="B604" t="s">
        <v>3248</v>
      </c>
      <c r="C604" s="207">
        <v>0</v>
      </c>
      <c r="D604" s="207">
        <v>0</v>
      </c>
    </row>
    <row r="605" spans="1:4">
      <c r="B605" t="s">
        <v>4456</v>
      </c>
      <c r="C605" s="207">
        <v>155</v>
      </c>
      <c r="D605" s="207">
        <v>155</v>
      </c>
    </row>
    <row r="606" spans="1:4">
      <c r="A606" t="s">
        <v>2262</v>
      </c>
      <c r="B606" t="s">
        <v>2263</v>
      </c>
      <c r="C606" s="207">
        <v>684</v>
      </c>
      <c r="D606" s="207">
        <v>684</v>
      </c>
    </row>
    <row r="607" spans="1:4">
      <c r="A607" t="s">
        <v>2264</v>
      </c>
      <c r="B607" t="s">
        <v>2265</v>
      </c>
      <c r="C607" s="207">
        <v>45</v>
      </c>
      <c r="D607" s="207">
        <v>44</v>
      </c>
    </row>
    <row r="608" spans="1:4">
      <c r="B608" t="s">
        <v>2522</v>
      </c>
      <c r="C608" s="207">
        <v>343</v>
      </c>
      <c r="D608" s="207">
        <v>342</v>
      </c>
    </row>
    <row r="609" spans="1:4">
      <c r="B609" t="s">
        <v>4031</v>
      </c>
      <c r="C609" s="207">
        <v>0</v>
      </c>
      <c r="D609" s="207">
        <v>0</v>
      </c>
    </row>
    <row r="610" spans="1:4">
      <c r="A610" t="s">
        <v>2266</v>
      </c>
      <c r="B610" t="s">
        <v>2267</v>
      </c>
      <c r="C610" s="207">
        <v>0</v>
      </c>
      <c r="D610" s="207">
        <v>0</v>
      </c>
    </row>
    <row r="611" spans="1:4">
      <c r="B611" t="s">
        <v>2454</v>
      </c>
      <c r="C611" s="207">
        <v>21</v>
      </c>
      <c r="D611" s="207">
        <v>21</v>
      </c>
    </row>
    <row r="612" spans="1:4">
      <c r="B612" t="s">
        <v>2523</v>
      </c>
      <c r="C612" s="207">
        <v>149</v>
      </c>
      <c r="D612" s="207">
        <v>149</v>
      </c>
    </row>
    <row r="613" spans="1:4">
      <c r="B613" t="s">
        <v>2624</v>
      </c>
      <c r="C613" s="207">
        <v>0</v>
      </c>
      <c r="D613" s="207">
        <v>0</v>
      </c>
    </row>
    <row r="614" spans="1:4">
      <c r="A614" t="s">
        <v>2268</v>
      </c>
      <c r="B614" t="s">
        <v>2269</v>
      </c>
      <c r="C614" s="207">
        <v>0</v>
      </c>
      <c r="D614" s="207">
        <v>0</v>
      </c>
    </row>
    <row r="615" spans="1:4">
      <c r="B615" t="s">
        <v>2491</v>
      </c>
      <c r="C615" s="207">
        <v>0</v>
      </c>
      <c r="D615" s="207">
        <v>0</v>
      </c>
    </row>
    <row r="616" spans="1:4">
      <c r="B616" t="s">
        <v>2571</v>
      </c>
      <c r="C616" s="207">
        <v>3</v>
      </c>
      <c r="D616" s="207">
        <v>3</v>
      </c>
    </row>
    <row r="617" spans="1:4">
      <c r="B617" t="s">
        <v>4398</v>
      </c>
      <c r="C617" s="207">
        <v>0</v>
      </c>
      <c r="D617" s="207">
        <v>0</v>
      </c>
    </row>
    <row r="618" spans="1:4">
      <c r="A618" t="s">
        <v>2270</v>
      </c>
      <c r="B618" t="s">
        <v>2271</v>
      </c>
      <c r="C618" s="207">
        <v>0</v>
      </c>
      <c r="D618" s="207">
        <v>0</v>
      </c>
    </row>
    <row r="619" spans="1:4">
      <c r="B619" t="s">
        <v>2467</v>
      </c>
      <c r="C619" s="207">
        <v>0</v>
      </c>
      <c r="D619" s="207">
        <v>0</v>
      </c>
    </row>
    <row r="620" spans="1:4">
      <c r="B620" t="s">
        <v>2583</v>
      </c>
      <c r="C620" s="207">
        <v>1</v>
      </c>
      <c r="D620" s="207">
        <v>10</v>
      </c>
    </row>
    <row r="621" spans="1:4">
      <c r="B621" t="s">
        <v>4054</v>
      </c>
      <c r="C621" s="207">
        <v>1</v>
      </c>
      <c r="D621" s="207">
        <v>1</v>
      </c>
    </row>
    <row r="622" spans="1:4">
      <c r="B622" t="s">
        <v>4485</v>
      </c>
      <c r="C622" s="207">
        <v>3</v>
      </c>
      <c r="D622" s="207">
        <v>3</v>
      </c>
    </row>
    <row r="623" spans="1:4">
      <c r="A623" t="s">
        <v>2272</v>
      </c>
      <c r="B623" t="s">
        <v>2273</v>
      </c>
      <c r="C623" s="207">
        <v>0</v>
      </c>
      <c r="D623" s="207">
        <v>0</v>
      </c>
    </row>
    <row r="624" spans="1:4">
      <c r="B624" t="s">
        <v>2430</v>
      </c>
      <c r="C624" s="207">
        <v>0</v>
      </c>
      <c r="D624" s="207">
        <v>0</v>
      </c>
    </row>
    <row r="625" spans="1:4">
      <c r="B625" t="s">
        <v>2584</v>
      </c>
      <c r="C625" s="207">
        <v>1</v>
      </c>
      <c r="D625" s="207">
        <v>1</v>
      </c>
    </row>
    <row r="626" spans="1:4">
      <c r="A626" t="s">
        <v>2275</v>
      </c>
      <c r="B626" t="s">
        <v>2276</v>
      </c>
      <c r="C626" s="207">
        <v>1714</v>
      </c>
      <c r="D626" s="207">
        <v>1714</v>
      </c>
    </row>
    <row r="627" spans="1:4">
      <c r="B627" t="s">
        <v>3545</v>
      </c>
      <c r="C627" s="207">
        <v>0</v>
      </c>
      <c r="D627" s="207">
        <v>0</v>
      </c>
    </row>
    <row r="628" spans="1:4">
      <c r="B628" t="s">
        <v>3968</v>
      </c>
      <c r="C628" s="207">
        <v>93</v>
      </c>
      <c r="D628" s="207">
        <v>93</v>
      </c>
    </row>
    <row r="629" spans="1:4">
      <c r="A629" t="s">
        <v>2277</v>
      </c>
      <c r="B629" t="s">
        <v>2278</v>
      </c>
      <c r="C629" s="207">
        <v>0</v>
      </c>
      <c r="D629" s="207">
        <v>0</v>
      </c>
    </row>
    <row r="630" spans="1:4">
      <c r="B630" t="s">
        <v>2686</v>
      </c>
      <c r="C630" s="207">
        <v>1</v>
      </c>
      <c r="D630" s="207">
        <v>1</v>
      </c>
    </row>
    <row r="631" spans="1:4">
      <c r="B631" t="s">
        <v>4164</v>
      </c>
      <c r="C631" s="207">
        <v>2</v>
      </c>
      <c r="D631" s="207">
        <v>2</v>
      </c>
    </row>
    <row r="632" spans="1:4">
      <c r="B632" t="s">
        <v>4354</v>
      </c>
      <c r="C632" s="207">
        <v>0</v>
      </c>
      <c r="D632" s="207">
        <v>0</v>
      </c>
    </row>
    <row r="633" spans="1:4">
      <c r="A633">
        <v>90045</v>
      </c>
      <c r="B633" t="s">
        <v>2280</v>
      </c>
      <c r="C633" s="207">
        <v>1</v>
      </c>
      <c r="D633" s="207">
        <v>1</v>
      </c>
    </row>
    <row r="634" spans="1:4">
      <c r="A634" t="s">
        <v>2282</v>
      </c>
      <c r="B634" t="s">
        <v>2283</v>
      </c>
      <c r="C634" s="207">
        <v>3667</v>
      </c>
      <c r="D634" s="207">
        <v>3667</v>
      </c>
    </row>
    <row r="635" spans="1:4">
      <c r="A635" t="s">
        <v>2284</v>
      </c>
      <c r="B635" t="s">
        <v>2285</v>
      </c>
      <c r="C635" s="207">
        <v>3312</v>
      </c>
      <c r="D635" s="207">
        <v>3312</v>
      </c>
    </row>
    <row r="636" spans="1:4">
      <c r="A636" t="s">
        <v>2286</v>
      </c>
      <c r="B636" t="s">
        <v>2287</v>
      </c>
      <c r="C636" s="207">
        <v>29</v>
      </c>
      <c r="D636" s="207">
        <v>29</v>
      </c>
    </row>
    <row r="637" spans="1:4">
      <c r="A637" t="s">
        <v>2288</v>
      </c>
      <c r="B637" t="s">
        <v>2289</v>
      </c>
      <c r="C637" s="207">
        <v>52</v>
      </c>
      <c r="D637" s="207">
        <v>52</v>
      </c>
    </row>
    <row r="638" spans="1:4">
      <c r="A638" t="s">
        <v>2290</v>
      </c>
      <c r="B638" t="s">
        <v>2291</v>
      </c>
      <c r="C638" s="207">
        <v>1457</v>
      </c>
      <c r="D638" s="207">
        <v>1457</v>
      </c>
    </row>
    <row r="639" spans="1:4">
      <c r="A639" t="s">
        <v>2292</v>
      </c>
      <c r="B639" t="s">
        <v>2293</v>
      </c>
      <c r="C639" s="207">
        <v>11842</v>
      </c>
      <c r="D639" s="207">
        <v>11842</v>
      </c>
    </row>
    <row r="640" spans="1:4">
      <c r="A640" t="s">
        <v>2294</v>
      </c>
      <c r="B640" t="s">
        <v>2295</v>
      </c>
      <c r="C640" s="207">
        <v>4160</v>
      </c>
      <c r="D640" s="207">
        <v>4160</v>
      </c>
    </row>
    <row r="641" spans="1:4">
      <c r="A641" t="s">
        <v>2296</v>
      </c>
      <c r="B641" t="s">
        <v>2297</v>
      </c>
      <c r="C641" s="207">
        <v>15312</v>
      </c>
      <c r="D641" s="207">
        <v>15312</v>
      </c>
    </row>
    <row r="642" spans="1:4">
      <c r="A642" t="s">
        <v>2298</v>
      </c>
      <c r="B642" t="s">
        <v>2299</v>
      </c>
      <c r="C642" s="207">
        <v>5080</v>
      </c>
      <c r="D642" s="207">
        <v>5080</v>
      </c>
    </row>
    <row r="643" spans="1:4">
      <c r="A643" t="s">
        <v>2300</v>
      </c>
      <c r="B643" t="s">
        <v>2301</v>
      </c>
      <c r="C643" s="207">
        <v>7868</v>
      </c>
      <c r="D643" s="207">
        <v>7868</v>
      </c>
    </row>
    <row r="644" spans="1:4">
      <c r="A644" t="s">
        <v>2302</v>
      </c>
      <c r="B644" t="s">
        <v>2303</v>
      </c>
      <c r="C644" s="207">
        <v>4236</v>
      </c>
      <c r="D644" s="207">
        <v>4236</v>
      </c>
    </row>
    <row r="645" spans="1:4">
      <c r="A645" t="s">
        <v>2304</v>
      </c>
      <c r="B645" t="s">
        <v>2305</v>
      </c>
      <c r="C645" s="207">
        <v>9027</v>
      </c>
      <c r="D645" s="207">
        <v>9027</v>
      </c>
    </row>
    <row r="646" spans="1:4">
      <c r="A646" t="s">
        <v>2306</v>
      </c>
      <c r="B646" t="s">
        <v>2307</v>
      </c>
      <c r="C646" s="207">
        <v>9311</v>
      </c>
      <c r="D646" s="207">
        <v>9311</v>
      </c>
    </row>
    <row r="647" spans="1:4">
      <c r="A647" t="s">
        <v>2308</v>
      </c>
      <c r="B647" t="s">
        <v>2309</v>
      </c>
      <c r="C647" s="207">
        <v>5158</v>
      </c>
      <c r="D647" s="207">
        <v>5158</v>
      </c>
    </row>
    <row r="648" spans="1:4">
      <c r="A648" t="s">
        <v>2310</v>
      </c>
      <c r="B648" t="s">
        <v>2311</v>
      </c>
      <c r="C648" s="207">
        <v>0</v>
      </c>
      <c r="D648" s="207">
        <v>0</v>
      </c>
    </row>
    <row r="649" spans="1:4">
      <c r="A649" t="s">
        <v>2312</v>
      </c>
      <c r="B649" t="s">
        <v>2313</v>
      </c>
      <c r="C649" s="207">
        <v>16262</v>
      </c>
      <c r="D649" s="207">
        <v>16262</v>
      </c>
    </row>
    <row r="650" spans="1:4">
      <c r="A650" t="s">
        <v>2314</v>
      </c>
      <c r="B650" t="s">
        <v>2315</v>
      </c>
      <c r="C650" s="207">
        <v>10121</v>
      </c>
      <c r="D650" s="207">
        <v>10121</v>
      </c>
    </row>
    <row r="651" spans="1:4">
      <c r="A651" t="s">
        <v>2316</v>
      </c>
      <c r="B651" t="s">
        <v>2317</v>
      </c>
      <c r="C651" s="207">
        <v>33</v>
      </c>
      <c r="D651" s="207">
        <v>33</v>
      </c>
    </row>
    <row r="652" spans="1:4">
      <c r="A652" t="s">
        <v>2318</v>
      </c>
      <c r="B652" t="s">
        <v>2319</v>
      </c>
      <c r="C652" s="207">
        <v>2926</v>
      </c>
      <c r="D652" s="207">
        <v>2926</v>
      </c>
    </row>
    <row r="653" spans="1:4">
      <c r="A653" t="s">
        <v>2320</v>
      </c>
      <c r="B653" t="s">
        <v>2321</v>
      </c>
      <c r="C653" s="207">
        <v>244</v>
      </c>
      <c r="D653" s="207">
        <v>244</v>
      </c>
    </row>
    <row r="654" spans="1:4">
      <c r="A654" t="s">
        <v>2322</v>
      </c>
      <c r="B654" t="s">
        <v>2323</v>
      </c>
      <c r="C654" s="207">
        <v>1060</v>
      </c>
      <c r="D654" s="207">
        <v>1060</v>
      </c>
    </row>
    <row r="655" spans="1:4">
      <c r="A655" t="s">
        <v>2324</v>
      </c>
      <c r="B655" t="s">
        <v>2325</v>
      </c>
      <c r="C655" s="207">
        <v>14667</v>
      </c>
      <c r="D655" s="207">
        <v>14667</v>
      </c>
    </row>
    <row r="656" spans="1:4">
      <c r="A656" t="s">
        <v>2326</v>
      </c>
      <c r="B656" t="s">
        <v>2327</v>
      </c>
      <c r="C656" s="207">
        <v>4380</v>
      </c>
      <c r="D656" s="207">
        <v>4380</v>
      </c>
    </row>
    <row r="657" spans="1:4">
      <c r="A657" t="s">
        <v>2328</v>
      </c>
      <c r="B657" t="s">
        <v>2329</v>
      </c>
      <c r="C657" s="207">
        <v>3856</v>
      </c>
      <c r="D657" s="207">
        <v>3856</v>
      </c>
    </row>
    <row r="658" spans="1:4">
      <c r="A658" t="s">
        <v>2330</v>
      </c>
      <c r="B658" t="s">
        <v>2331</v>
      </c>
      <c r="C658" s="207">
        <v>15262</v>
      </c>
      <c r="D658" s="207">
        <v>14262</v>
      </c>
    </row>
    <row r="659" spans="1:4">
      <c r="A659" t="s">
        <v>2332</v>
      </c>
      <c r="B659" t="s">
        <v>2333</v>
      </c>
      <c r="C659" s="207">
        <v>0</v>
      </c>
      <c r="D659" s="207">
        <v>0</v>
      </c>
    </row>
    <row r="660" spans="1:4">
      <c r="A660" t="s">
        <v>2334</v>
      </c>
      <c r="B660" t="s">
        <v>2335</v>
      </c>
      <c r="C660" s="207">
        <v>3493</v>
      </c>
      <c r="D660" s="207">
        <v>3493</v>
      </c>
    </row>
    <row r="661" spans="1:4">
      <c r="A661" t="s">
        <v>2336</v>
      </c>
      <c r="B661" t="s">
        <v>2337</v>
      </c>
      <c r="C661" s="207">
        <v>348</v>
      </c>
      <c r="D661" s="207">
        <v>348</v>
      </c>
    </row>
    <row r="662" spans="1:4">
      <c r="A662" t="s">
        <v>2338</v>
      </c>
      <c r="B662" t="s">
        <v>2339</v>
      </c>
      <c r="C662" s="207">
        <v>38</v>
      </c>
      <c r="D662" s="207">
        <v>38</v>
      </c>
    </row>
    <row r="663" spans="1:4">
      <c r="A663" t="s">
        <v>2340</v>
      </c>
      <c r="B663" t="s">
        <v>2341</v>
      </c>
      <c r="C663" s="207">
        <v>1708</v>
      </c>
      <c r="D663" s="207">
        <v>1708</v>
      </c>
    </row>
    <row r="664" spans="1:4">
      <c r="A664" t="s">
        <v>2342</v>
      </c>
      <c r="B664" t="s">
        <v>2343</v>
      </c>
      <c r="C664" s="207">
        <v>209</v>
      </c>
      <c r="D664" s="207">
        <v>209</v>
      </c>
    </row>
    <row r="665" spans="1:4">
      <c r="A665" t="s">
        <v>2344</v>
      </c>
      <c r="B665" t="s">
        <v>2345</v>
      </c>
      <c r="C665" s="207">
        <v>5753</v>
      </c>
      <c r="D665" s="207">
        <v>5753</v>
      </c>
    </row>
    <row r="666" spans="1:4">
      <c r="A666" t="s">
        <v>2346</v>
      </c>
      <c r="B666" t="s">
        <v>2347</v>
      </c>
      <c r="C666" s="207">
        <v>48</v>
      </c>
      <c r="D666" s="207">
        <v>48</v>
      </c>
    </row>
    <row r="667" spans="1:4">
      <c r="A667" t="s">
        <v>2348</v>
      </c>
      <c r="B667" t="s">
        <v>2349</v>
      </c>
      <c r="C667" s="207">
        <v>109</v>
      </c>
      <c r="D667" s="207">
        <v>109</v>
      </c>
    </row>
    <row r="668" spans="1:4">
      <c r="A668" t="s">
        <v>2350</v>
      </c>
      <c r="B668" t="s">
        <v>2351</v>
      </c>
      <c r="C668" s="207">
        <v>3073</v>
      </c>
      <c r="D668" s="207">
        <v>3073</v>
      </c>
    </row>
    <row r="669" spans="1:4">
      <c r="A669" t="s">
        <v>2352</v>
      </c>
      <c r="B669" t="s">
        <v>2353</v>
      </c>
      <c r="C669" s="207">
        <v>449</v>
      </c>
      <c r="D669" s="207">
        <v>449</v>
      </c>
    </row>
    <row r="670" spans="1:4">
      <c r="A670" t="s">
        <v>2354</v>
      </c>
      <c r="B670" t="s">
        <v>2355</v>
      </c>
      <c r="C670" s="207">
        <v>2171</v>
      </c>
      <c r="D670" s="207">
        <v>2171</v>
      </c>
    </row>
    <row r="671" spans="1:4">
      <c r="A671" t="s">
        <v>2356</v>
      </c>
      <c r="B671" t="s">
        <v>2357</v>
      </c>
      <c r="C671" s="207">
        <v>5170</v>
      </c>
      <c r="D671" s="207">
        <v>5170</v>
      </c>
    </row>
    <row r="672" spans="1:4">
      <c r="A672" t="s">
        <v>2358</v>
      </c>
      <c r="B672" t="s">
        <v>2359</v>
      </c>
      <c r="C672" s="207">
        <v>1867</v>
      </c>
      <c r="D672" s="207">
        <v>1867</v>
      </c>
    </row>
    <row r="673" spans="1:4">
      <c r="A673" t="s">
        <v>2360</v>
      </c>
      <c r="B673" t="s">
        <v>2361</v>
      </c>
      <c r="C673" s="207">
        <v>3508</v>
      </c>
      <c r="D673" s="207">
        <v>3508</v>
      </c>
    </row>
    <row r="674" spans="1:4">
      <c r="A674" t="s">
        <v>2362</v>
      </c>
      <c r="B674" t="s">
        <v>2363</v>
      </c>
      <c r="C674" s="207">
        <v>422</v>
      </c>
      <c r="D674" s="207">
        <v>422</v>
      </c>
    </row>
    <row r="675" spans="1:4">
      <c r="A675" t="s">
        <v>2364</v>
      </c>
      <c r="B675" t="s">
        <v>2365</v>
      </c>
      <c r="C675" s="207">
        <v>5516</v>
      </c>
      <c r="D675" s="207">
        <v>5516</v>
      </c>
    </row>
    <row r="676" spans="1:4">
      <c r="A676" t="s">
        <v>2366</v>
      </c>
      <c r="B676" t="s">
        <v>2367</v>
      </c>
      <c r="C676" s="207">
        <v>8063</v>
      </c>
      <c r="D676" s="207">
        <v>8063</v>
      </c>
    </row>
    <row r="677" spans="1:4">
      <c r="A677" t="s">
        <v>2368</v>
      </c>
      <c r="B677" t="s">
        <v>2369</v>
      </c>
      <c r="C677" s="207">
        <v>2086</v>
      </c>
      <c r="D677" s="207">
        <v>2086</v>
      </c>
    </row>
    <row r="678" spans="1:4">
      <c r="A678" t="s">
        <v>2370</v>
      </c>
      <c r="B678" t="s">
        <v>2371</v>
      </c>
      <c r="C678" s="207">
        <v>1878</v>
      </c>
      <c r="D678" s="207">
        <v>1878</v>
      </c>
    </row>
    <row r="679" spans="1:4">
      <c r="A679" t="s">
        <v>2372</v>
      </c>
      <c r="B679" t="s">
        <v>2373</v>
      </c>
      <c r="C679" s="207">
        <v>1934</v>
      </c>
      <c r="D679" s="207">
        <v>1934</v>
      </c>
    </row>
    <row r="680" spans="1:4">
      <c r="A680" t="s">
        <v>2374</v>
      </c>
      <c r="B680" t="s">
        <v>2373</v>
      </c>
      <c r="C680" s="207">
        <v>209</v>
      </c>
      <c r="D680" s="207">
        <v>209</v>
      </c>
    </row>
    <row r="681" spans="1:4">
      <c r="A681" t="s">
        <v>2375</v>
      </c>
      <c r="B681" t="s">
        <v>2376</v>
      </c>
      <c r="C681" s="207">
        <v>549</v>
      </c>
      <c r="D681" s="207">
        <v>549</v>
      </c>
    </row>
    <row r="682" spans="1:4">
      <c r="A682" t="s">
        <v>2377</v>
      </c>
      <c r="B682" t="s">
        <v>2378</v>
      </c>
      <c r="C682" s="207">
        <v>5791</v>
      </c>
      <c r="D682" s="207">
        <v>5791</v>
      </c>
    </row>
    <row r="683" spans="1:4">
      <c r="A683" t="s">
        <v>2379</v>
      </c>
      <c r="B683" t="s">
        <v>2380</v>
      </c>
      <c r="C683" s="207">
        <v>10697</v>
      </c>
      <c r="D683" s="207">
        <v>10697</v>
      </c>
    </row>
    <row r="684" spans="1:4">
      <c r="A684" t="s">
        <v>2381</v>
      </c>
      <c r="B684" t="s">
        <v>2382</v>
      </c>
      <c r="C684" s="207">
        <v>0</v>
      </c>
      <c r="D684" s="207">
        <v>0</v>
      </c>
    </row>
    <row r="685" spans="1:4">
      <c r="B685" t="s">
        <v>3969</v>
      </c>
      <c r="C685" s="207">
        <v>0</v>
      </c>
      <c r="D685" s="207">
        <v>0</v>
      </c>
    </row>
    <row r="686" spans="1:4">
      <c r="B686" t="s">
        <v>4056</v>
      </c>
      <c r="C686" s="207">
        <v>6</v>
      </c>
      <c r="D686" s="207">
        <v>6</v>
      </c>
    </row>
    <row r="687" spans="1:4">
      <c r="A687" t="s">
        <v>2383</v>
      </c>
      <c r="B687" t="s">
        <v>2384</v>
      </c>
      <c r="C687" s="207">
        <v>0</v>
      </c>
      <c r="D687" s="207">
        <v>0</v>
      </c>
    </row>
    <row r="688" spans="1:4">
      <c r="A688" t="s">
        <v>2385</v>
      </c>
      <c r="B688" t="s">
        <v>2386</v>
      </c>
      <c r="C688" s="207">
        <v>14</v>
      </c>
      <c r="D688" s="207">
        <v>14</v>
      </c>
    </row>
    <row r="689" spans="1:4">
      <c r="A689" t="s">
        <v>2387</v>
      </c>
      <c r="B689" t="s">
        <v>2388</v>
      </c>
      <c r="C689" s="207">
        <v>5689</v>
      </c>
      <c r="D689" s="207">
        <v>5689</v>
      </c>
    </row>
    <row r="690" spans="1:4">
      <c r="A690" t="s">
        <v>2389</v>
      </c>
      <c r="B690" t="s">
        <v>2390</v>
      </c>
      <c r="C690" s="207">
        <v>231</v>
      </c>
      <c r="D690" s="207">
        <v>231</v>
      </c>
    </row>
    <row r="691" spans="1:4">
      <c r="A691">
        <v>600019</v>
      </c>
      <c r="B691" t="s">
        <v>2391</v>
      </c>
      <c r="C691" s="207">
        <v>0</v>
      </c>
      <c r="D691" s="207">
        <v>0</v>
      </c>
    </row>
    <row r="692" spans="1:4">
      <c r="A692">
        <v>600105</v>
      </c>
      <c r="B692" t="s">
        <v>2392</v>
      </c>
      <c r="C692" s="207">
        <v>0</v>
      </c>
      <c r="D692" s="207">
        <v>0</v>
      </c>
    </row>
    <row r="693" spans="1:4">
      <c r="A693">
        <v>600121</v>
      </c>
      <c r="B693" t="s">
        <v>2393</v>
      </c>
      <c r="C693" s="207">
        <v>0</v>
      </c>
      <c r="D693" s="207">
        <v>0</v>
      </c>
    </row>
    <row r="694" spans="1:4">
      <c r="A694">
        <v>600110</v>
      </c>
      <c r="B694" t="s">
        <v>2394</v>
      </c>
      <c r="C694" s="207">
        <v>0</v>
      </c>
      <c r="D694" s="207">
        <v>0</v>
      </c>
    </row>
    <row r="695" spans="1:4">
      <c r="A695">
        <v>600113</v>
      </c>
      <c r="B695" t="s">
        <v>2395</v>
      </c>
      <c r="C695" s="207">
        <v>0</v>
      </c>
      <c r="D695" s="207">
        <v>0</v>
      </c>
    </row>
    <row r="696" spans="1:4">
      <c r="A696">
        <v>600117</v>
      </c>
      <c r="B696" t="s">
        <v>2396</v>
      </c>
      <c r="C696" s="207">
        <v>0</v>
      </c>
      <c r="D696" s="207">
        <v>0</v>
      </c>
    </row>
    <row r="697" spans="1:4">
      <c r="A697" t="s">
        <v>2397</v>
      </c>
      <c r="B697" t="s">
        <v>2398</v>
      </c>
      <c r="C697" s="207">
        <v>0</v>
      </c>
      <c r="D697" s="207">
        <v>0</v>
      </c>
    </row>
    <row r="698" spans="1:4">
      <c r="A698" t="s">
        <v>2400</v>
      </c>
      <c r="B698" t="s">
        <v>2401</v>
      </c>
      <c r="C698" s="207">
        <v>0</v>
      </c>
      <c r="D698" s="207">
        <v>0</v>
      </c>
    </row>
    <row r="699" spans="1:4">
      <c r="A699">
        <v>600108</v>
      </c>
      <c r="B699" t="s">
        <v>2402</v>
      </c>
      <c r="C699" s="207">
        <v>0</v>
      </c>
      <c r="D699" s="207">
        <v>0</v>
      </c>
    </row>
    <row r="700" spans="1:4">
      <c r="A700" t="s">
        <v>2403</v>
      </c>
      <c r="B700" t="s">
        <v>2404</v>
      </c>
      <c r="C700" s="207">
        <v>1148</v>
      </c>
      <c r="D700" s="207">
        <v>0</v>
      </c>
    </row>
    <row r="701" spans="1:4">
      <c r="B701" t="s">
        <v>4884</v>
      </c>
      <c r="C701" s="207">
        <v>1148</v>
      </c>
      <c r="D701" s="207">
        <v>1148</v>
      </c>
    </row>
    <row r="702" spans="1:4">
      <c r="A702" t="s">
        <v>2406</v>
      </c>
      <c r="B702" t="s">
        <v>2407</v>
      </c>
      <c r="C702" s="207">
        <v>0</v>
      </c>
      <c r="D702" s="207">
        <v>0</v>
      </c>
    </row>
    <row r="703" spans="1:4">
      <c r="A703" t="s">
        <v>2408</v>
      </c>
      <c r="B703" t="s">
        <v>2409</v>
      </c>
      <c r="C703" s="207">
        <v>40</v>
      </c>
      <c r="D703" s="207">
        <v>40</v>
      </c>
    </row>
    <row r="704" spans="1:4">
      <c r="A704" t="s">
        <v>2413</v>
      </c>
      <c r="B704" t="s">
        <v>2414</v>
      </c>
      <c r="C704" s="207">
        <v>684</v>
      </c>
      <c r="D704" s="207">
        <v>672</v>
      </c>
    </row>
    <row r="705" spans="1:4">
      <c r="A705" t="s">
        <v>2415</v>
      </c>
      <c r="B705" t="s">
        <v>2416</v>
      </c>
      <c r="C705" s="207">
        <v>5575</v>
      </c>
      <c r="D705" s="207">
        <v>5274</v>
      </c>
    </row>
    <row r="706" spans="1:4">
      <c r="A706" t="s">
        <v>2417</v>
      </c>
      <c r="B706" t="s">
        <v>2418</v>
      </c>
      <c r="C706" s="207">
        <v>1610</v>
      </c>
      <c r="D706" s="207">
        <v>1610</v>
      </c>
    </row>
    <row r="707" spans="1:4">
      <c r="B707" t="s">
        <v>4994</v>
      </c>
      <c r="C707" s="207">
        <v>1610</v>
      </c>
      <c r="D707" s="207">
        <v>0</v>
      </c>
    </row>
    <row r="708" spans="1:4">
      <c r="A708" t="s">
        <v>2419</v>
      </c>
      <c r="B708" t="s">
        <v>2420</v>
      </c>
      <c r="C708" s="207">
        <v>16</v>
      </c>
      <c r="D708" s="207">
        <v>16</v>
      </c>
    </row>
    <row r="709" spans="1:4">
      <c r="B709" t="s">
        <v>4169</v>
      </c>
      <c r="C709" s="207">
        <v>19</v>
      </c>
      <c r="D709" s="207">
        <v>19</v>
      </c>
    </row>
    <row r="710" spans="1:4">
      <c r="A710" t="s">
        <v>2422</v>
      </c>
      <c r="B710" t="s">
        <v>2423</v>
      </c>
      <c r="C710" s="207">
        <v>7</v>
      </c>
      <c r="D710" s="207">
        <v>7</v>
      </c>
    </row>
    <row r="711" spans="1:4">
      <c r="B711" t="s">
        <v>2696</v>
      </c>
      <c r="C711" s="207">
        <v>0</v>
      </c>
      <c r="D711" s="207">
        <v>0</v>
      </c>
    </row>
    <row r="712" spans="1:4">
      <c r="B712" t="s">
        <v>3251</v>
      </c>
      <c r="C712" s="207">
        <v>35</v>
      </c>
      <c r="D712" s="207">
        <v>35</v>
      </c>
    </row>
    <row r="713" spans="1:4">
      <c r="A713" t="s">
        <v>2425</v>
      </c>
      <c r="B713" t="s">
        <v>2426</v>
      </c>
      <c r="C713" s="207">
        <v>1</v>
      </c>
      <c r="D713" s="207">
        <v>1</v>
      </c>
    </row>
    <row r="714" spans="1:4">
      <c r="B714" t="s">
        <v>2685</v>
      </c>
      <c r="C714" s="207">
        <v>0</v>
      </c>
      <c r="D714" s="207">
        <v>0</v>
      </c>
    </row>
    <row r="715" spans="1:4">
      <c r="B715" t="s">
        <v>4151</v>
      </c>
      <c r="C715" s="207">
        <v>0</v>
      </c>
      <c r="D715" s="207">
        <v>0</v>
      </c>
    </row>
    <row r="716" spans="1:4">
      <c r="B716" t="s">
        <v>4355</v>
      </c>
      <c r="C716" s="207">
        <v>0</v>
      </c>
      <c r="D716" s="207">
        <v>0</v>
      </c>
    </row>
    <row r="717" spans="1:4">
      <c r="A717" t="s">
        <v>2448</v>
      </c>
      <c r="B717" t="s">
        <v>2449</v>
      </c>
      <c r="C717" s="207">
        <v>2</v>
      </c>
      <c r="D717" s="207">
        <v>2</v>
      </c>
    </row>
    <row r="718" spans="1:4">
      <c r="B718" t="s">
        <v>2646</v>
      </c>
      <c r="C718" s="207">
        <v>0</v>
      </c>
      <c r="D718" s="207">
        <v>0</v>
      </c>
    </row>
    <row r="719" spans="1:4">
      <c r="B719" t="s">
        <v>2692</v>
      </c>
      <c r="C719" s="207">
        <v>6</v>
      </c>
      <c r="D719" s="207">
        <v>6</v>
      </c>
    </row>
    <row r="720" spans="1:4">
      <c r="B720" t="s">
        <v>3927</v>
      </c>
      <c r="C720" s="207">
        <v>0</v>
      </c>
      <c r="D720" s="207">
        <v>0</v>
      </c>
    </row>
    <row r="721" spans="1:4">
      <c r="B721" t="s">
        <v>4030</v>
      </c>
      <c r="C721" s="207">
        <v>209</v>
      </c>
      <c r="D721" s="207">
        <v>209</v>
      </c>
    </row>
    <row r="722" spans="1:4">
      <c r="B722" t="s">
        <v>4360</v>
      </c>
      <c r="C722" s="207">
        <v>27</v>
      </c>
      <c r="D722" s="207">
        <v>27</v>
      </c>
    </row>
    <row r="723" spans="1:4">
      <c r="A723" t="s">
        <v>2450</v>
      </c>
      <c r="B723" t="s">
        <v>2129</v>
      </c>
      <c r="C723" s="207">
        <v>0</v>
      </c>
      <c r="D723" s="207">
        <v>0</v>
      </c>
    </row>
    <row r="724" spans="1:4">
      <c r="B724" t="s">
        <v>2451</v>
      </c>
      <c r="C724" s="207">
        <v>3</v>
      </c>
      <c r="D724" s="207">
        <v>3</v>
      </c>
    </row>
    <row r="725" spans="1:4">
      <c r="A725" t="s">
        <v>2452</v>
      </c>
      <c r="B725" t="s">
        <v>2453</v>
      </c>
      <c r="C725" s="207">
        <v>0</v>
      </c>
      <c r="D725" s="207">
        <v>0</v>
      </c>
    </row>
    <row r="726" spans="1:4">
      <c r="B726" t="s">
        <v>2621</v>
      </c>
      <c r="C726" s="207">
        <v>124</v>
      </c>
      <c r="D726" s="207">
        <v>124</v>
      </c>
    </row>
    <row r="727" spans="1:4">
      <c r="A727">
        <v>340231</v>
      </c>
      <c r="B727" t="s">
        <v>2455</v>
      </c>
      <c r="C727" s="207">
        <v>0</v>
      </c>
      <c r="D727" s="207">
        <v>0</v>
      </c>
    </row>
    <row r="728" spans="1:4">
      <c r="B728" t="s">
        <v>4104</v>
      </c>
      <c r="C728" s="207">
        <v>41</v>
      </c>
      <c r="D728" s="207">
        <v>41</v>
      </c>
    </row>
    <row r="729" spans="1:4">
      <c r="A729" t="s">
        <v>2456</v>
      </c>
      <c r="B729" t="s">
        <v>2457</v>
      </c>
      <c r="C729" s="207">
        <v>10</v>
      </c>
      <c r="D729" s="207">
        <v>10</v>
      </c>
    </row>
    <row r="730" spans="1:4">
      <c r="A730" t="s">
        <v>2459</v>
      </c>
      <c r="B730" t="s">
        <v>2460</v>
      </c>
      <c r="C730" s="207">
        <v>3</v>
      </c>
      <c r="D730" s="207">
        <v>3</v>
      </c>
    </row>
    <row r="731" spans="1:4">
      <c r="A731" t="s">
        <v>2462</v>
      </c>
      <c r="B731" t="s">
        <v>2463</v>
      </c>
      <c r="C731" s="207">
        <v>0</v>
      </c>
      <c r="D731" s="207">
        <v>0</v>
      </c>
    </row>
    <row r="732" spans="1:4">
      <c r="B732" t="s">
        <v>3966</v>
      </c>
      <c r="C732" s="207">
        <v>605</v>
      </c>
      <c r="D732" s="207">
        <v>605</v>
      </c>
    </row>
    <row r="733" spans="1:4">
      <c r="B733" t="s">
        <v>4213</v>
      </c>
      <c r="C733" s="207">
        <v>0</v>
      </c>
      <c r="D733" s="207">
        <v>0</v>
      </c>
    </row>
    <row r="734" spans="1:4">
      <c r="A734" t="s">
        <v>2468</v>
      </c>
      <c r="B734" t="s">
        <v>2469</v>
      </c>
      <c r="C734" s="207">
        <v>0</v>
      </c>
      <c r="D734" s="207">
        <v>0</v>
      </c>
    </row>
    <row r="735" spans="1:4">
      <c r="A735" t="s">
        <v>2470</v>
      </c>
      <c r="B735" t="s">
        <v>2471</v>
      </c>
      <c r="C735" s="207">
        <v>261</v>
      </c>
      <c r="D735" s="207">
        <v>261</v>
      </c>
    </row>
    <row r="736" spans="1:4">
      <c r="A736" t="s">
        <v>2472</v>
      </c>
      <c r="B736" t="s">
        <v>2473</v>
      </c>
      <c r="C736" s="207">
        <v>101</v>
      </c>
      <c r="D736" s="207">
        <v>101</v>
      </c>
    </row>
    <row r="737" spans="1:4">
      <c r="A737" t="s">
        <v>2475</v>
      </c>
      <c r="B737" t="s">
        <v>2476</v>
      </c>
      <c r="C737" s="207">
        <v>226</v>
      </c>
      <c r="D737" s="207">
        <v>113</v>
      </c>
    </row>
    <row r="738" spans="1:4">
      <c r="A738" t="s">
        <v>2477</v>
      </c>
      <c r="B738" t="s">
        <v>2478</v>
      </c>
      <c r="C738" s="207">
        <v>134</v>
      </c>
      <c r="D738" s="207">
        <v>134</v>
      </c>
    </row>
    <row r="739" spans="1:4">
      <c r="B739" t="s">
        <v>3308</v>
      </c>
      <c r="C739" s="207">
        <v>143</v>
      </c>
      <c r="D739" s="207">
        <v>0</v>
      </c>
    </row>
    <row r="740" spans="1:4">
      <c r="A740" t="s">
        <v>2479</v>
      </c>
      <c r="B740" t="s">
        <v>2480</v>
      </c>
      <c r="C740" s="207">
        <v>0</v>
      </c>
      <c r="D740" s="207">
        <v>0</v>
      </c>
    </row>
    <row r="741" spans="1:4">
      <c r="B741" t="s">
        <v>5118</v>
      </c>
      <c r="C741" s="207">
        <v>0</v>
      </c>
      <c r="D741" s="207">
        <v>0</v>
      </c>
    </row>
    <row r="742" spans="1:4">
      <c r="A742" t="s">
        <v>2481</v>
      </c>
      <c r="B742" t="s">
        <v>2482</v>
      </c>
      <c r="C742" s="207">
        <v>5</v>
      </c>
      <c r="D742" s="207">
        <v>5</v>
      </c>
    </row>
    <row r="743" spans="1:4">
      <c r="B743" t="s">
        <v>2654</v>
      </c>
      <c r="C743" s="207">
        <v>9</v>
      </c>
      <c r="D743" s="207">
        <v>9</v>
      </c>
    </row>
    <row r="744" spans="1:4">
      <c r="B744" t="s">
        <v>3320</v>
      </c>
      <c r="C744" s="207">
        <v>19</v>
      </c>
      <c r="D744" s="207">
        <v>19</v>
      </c>
    </row>
    <row r="745" spans="1:4">
      <c r="B745" t="s">
        <v>3883</v>
      </c>
      <c r="C745" s="207">
        <v>1</v>
      </c>
      <c r="D745" s="207">
        <v>1</v>
      </c>
    </row>
    <row r="746" spans="1:4">
      <c r="B746" t="s">
        <v>4084</v>
      </c>
      <c r="C746" s="207">
        <v>295</v>
      </c>
      <c r="D746" s="207">
        <v>295</v>
      </c>
    </row>
    <row r="747" spans="1:4">
      <c r="B747" t="s">
        <v>4359</v>
      </c>
      <c r="C747" s="207">
        <v>0</v>
      </c>
      <c r="D747" s="207">
        <v>0</v>
      </c>
    </row>
    <row r="748" spans="1:4">
      <c r="A748" t="s">
        <v>2483</v>
      </c>
      <c r="B748" t="s">
        <v>2484</v>
      </c>
      <c r="C748" s="207">
        <v>0</v>
      </c>
      <c r="D748" s="207">
        <v>0</v>
      </c>
    </row>
    <row r="749" spans="1:4">
      <c r="B749" t="s">
        <v>2720</v>
      </c>
      <c r="C749" s="207">
        <v>7</v>
      </c>
      <c r="D749" s="207">
        <v>7</v>
      </c>
    </row>
    <row r="750" spans="1:4">
      <c r="B750" t="s">
        <v>3885</v>
      </c>
      <c r="C750" s="207">
        <v>1</v>
      </c>
      <c r="D750" s="207">
        <v>0</v>
      </c>
    </row>
    <row r="751" spans="1:4">
      <c r="B751" t="s">
        <v>4011</v>
      </c>
      <c r="C751" s="207">
        <v>13</v>
      </c>
      <c r="D751" s="207">
        <v>13</v>
      </c>
    </row>
    <row r="752" spans="1:4">
      <c r="B752" t="s">
        <v>4072</v>
      </c>
      <c r="C752" s="207">
        <v>3261</v>
      </c>
      <c r="D752" s="207">
        <v>3261</v>
      </c>
    </row>
    <row r="753" spans="1:4">
      <c r="B753" t="s">
        <v>4208</v>
      </c>
      <c r="C753" s="207">
        <v>0</v>
      </c>
      <c r="D753" s="207">
        <v>0</v>
      </c>
    </row>
    <row r="754" spans="1:4">
      <c r="A754" t="s">
        <v>2486</v>
      </c>
      <c r="B754" t="s">
        <v>2487</v>
      </c>
      <c r="C754" s="207">
        <v>280</v>
      </c>
      <c r="D754" s="207">
        <v>280</v>
      </c>
    </row>
    <row r="755" spans="1:4">
      <c r="B755" t="s">
        <v>2509</v>
      </c>
      <c r="C755" s="207">
        <v>920</v>
      </c>
      <c r="D755" s="207">
        <v>920</v>
      </c>
    </row>
    <row r="756" spans="1:4">
      <c r="A756" t="s">
        <v>2488</v>
      </c>
      <c r="B756" t="s">
        <v>2489</v>
      </c>
      <c r="C756" s="207">
        <v>17</v>
      </c>
      <c r="D756" s="207">
        <v>17</v>
      </c>
    </row>
    <row r="757" spans="1:4">
      <c r="B757" t="s">
        <v>4903</v>
      </c>
      <c r="C757" s="207">
        <v>2</v>
      </c>
      <c r="D757" s="207">
        <v>2</v>
      </c>
    </row>
    <row r="758" spans="1:4">
      <c r="A758" t="s">
        <v>2492</v>
      </c>
      <c r="B758" t="s">
        <v>2493</v>
      </c>
      <c r="C758" s="207">
        <v>2</v>
      </c>
      <c r="D758" s="207">
        <v>2</v>
      </c>
    </row>
    <row r="759" spans="1:4">
      <c r="B759" t="s">
        <v>3811</v>
      </c>
      <c r="C759" s="207">
        <v>0</v>
      </c>
      <c r="D759" s="207">
        <v>0</v>
      </c>
    </row>
    <row r="760" spans="1:4">
      <c r="B760" t="s">
        <v>4230</v>
      </c>
      <c r="C760" s="207">
        <v>0</v>
      </c>
      <c r="D760" s="207">
        <v>0</v>
      </c>
    </row>
    <row r="761" spans="1:4">
      <c r="B761" t="s">
        <v>4384</v>
      </c>
      <c r="C761" s="207">
        <v>132</v>
      </c>
      <c r="D761" s="207">
        <v>132</v>
      </c>
    </row>
    <row r="762" spans="1:4">
      <c r="A762" t="s">
        <v>2494</v>
      </c>
      <c r="B762" t="s">
        <v>2495</v>
      </c>
      <c r="C762" s="207">
        <v>48</v>
      </c>
      <c r="D762" s="207">
        <v>48</v>
      </c>
    </row>
    <row r="763" spans="1:4">
      <c r="B763" t="s">
        <v>3231</v>
      </c>
      <c r="C763" s="207">
        <v>27</v>
      </c>
      <c r="D763" s="207">
        <v>27</v>
      </c>
    </row>
    <row r="764" spans="1:4">
      <c r="A764" t="s">
        <v>2496</v>
      </c>
      <c r="B764" t="s">
        <v>2497</v>
      </c>
      <c r="C764" s="207">
        <v>0</v>
      </c>
      <c r="D764" s="207">
        <v>0</v>
      </c>
    </row>
    <row r="765" spans="1:4">
      <c r="B765" t="s">
        <v>3515</v>
      </c>
      <c r="C765" s="207">
        <v>3</v>
      </c>
      <c r="D765" s="207">
        <v>3</v>
      </c>
    </row>
    <row r="766" spans="1:4">
      <c r="B766" t="s">
        <v>3916</v>
      </c>
      <c r="C766" s="207">
        <v>0</v>
      </c>
      <c r="D766" s="207">
        <v>0</v>
      </c>
    </row>
    <row r="767" spans="1:4">
      <c r="A767">
        <v>600307</v>
      </c>
      <c r="B767" t="s">
        <v>2325</v>
      </c>
      <c r="C767" s="207">
        <v>1</v>
      </c>
      <c r="D767" s="207">
        <v>1</v>
      </c>
    </row>
    <row r="768" spans="1:4">
      <c r="A768">
        <v>140002</v>
      </c>
      <c r="B768" t="s">
        <v>2499</v>
      </c>
      <c r="C768" s="207">
        <v>1</v>
      </c>
      <c r="D768" s="207">
        <v>1</v>
      </c>
    </row>
    <row r="769" spans="1:4">
      <c r="A769" t="s">
        <v>2500</v>
      </c>
      <c r="B769" t="s">
        <v>2501</v>
      </c>
      <c r="C769" s="207">
        <v>5</v>
      </c>
      <c r="D769" s="207">
        <v>5</v>
      </c>
    </row>
    <row r="770" spans="1:4">
      <c r="B770" t="s">
        <v>3967</v>
      </c>
      <c r="C770" s="207">
        <v>3</v>
      </c>
      <c r="D770" s="207">
        <v>3</v>
      </c>
    </row>
    <row r="771" spans="1:4">
      <c r="B771" t="s">
        <v>4083</v>
      </c>
      <c r="C771" s="207">
        <v>65</v>
      </c>
      <c r="D771" s="207">
        <v>65</v>
      </c>
    </row>
    <row r="772" spans="1:4">
      <c r="A772" t="s">
        <v>2502</v>
      </c>
      <c r="B772" t="s">
        <v>2503</v>
      </c>
      <c r="C772" s="207">
        <v>3</v>
      </c>
      <c r="D772" s="207">
        <v>3</v>
      </c>
    </row>
    <row r="773" spans="1:4">
      <c r="B773" t="s">
        <v>2690</v>
      </c>
      <c r="C773" s="207">
        <v>9</v>
      </c>
      <c r="D773" s="207">
        <v>9</v>
      </c>
    </row>
    <row r="774" spans="1:4">
      <c r="B774" t="s">
        <v>3886</v>
      </c>
      <c r="C774" s="207">
        <v>1</v>
      </c>
      <c r="D774" s="207">
        <v>0</v>
      </c>
    </row>
    <row r="775" spans="1:4">
      <c r="B775" t="s">
        <v>4076</v>
      </c>
      <c r="C775" s="207">
        <v>839</v>
      </c>
      <c r="D775" s="207">
        <v>839</v>
      </c>
    </row>
    <row r="776" spans="1:4">
      <c r="A776" t="s">
        <v>2504</v>
      </c>
      <c r="B776" t="s">
        <v>2505</v>
      </c>
      <c r="C776" s="207">
        <v>2</v>
      </c>
      <c r="D776" s="207">
        <v>2</v>
      </c>
    </row>
    <row r="777" spans="1:4">
      <c r="B777" t="s">
        <v>2651</v>
      </c>
      <c r="C777" s="207">
        <v>1</v>
      </c>
      <c r="D777" s="207">
        <v>1</v>
      </c>
    </row>
    <row r="778" spans="1:4">
      <c r="B778" t="s">
        <v>3998</v>
      </c>
      <c r="C778" s="207">
        <v>1</v>
      </c>
      <c r="D778" s="207">
        <v>1</v>
      </c>
    </row>
    <row r="779" spans="1:4">
      <c r="B779" t="s">
        <v>4352</v>
      </c>
      <c r="C779" s="207">
        <v>29</v>
      </c>
      <c r="D779" s="207">
        <v>29</v>
      </c>
    </row>
    <row r="780" spans="1:4">
      <c r="A780" t="s">
        <v>2507</v>
      </c>
      <c r="B780" t="s">
        <v>2508</v>
      </c>
      <c r="C780" s="207">
        <v>830</v>
      </c>
      <c r="D780" s="207">
        <v>830</v>
      </c>
    </row>
    <row r="781" spans="1:4">
      <c r="B781" t="s">
        <v>3237</v>
      </c>
      <c r="C781" s="207">
        <v>0</v>
      </c>
      <c r="D781" s="207">
        <v>0</v>
      </c>
    </row>
    <row r="782" spans="1:4">
      <c r="B782" t="s">
        <v>4075</v>
      </c>
      <c r="C782" s="207">
        <v>569</v>
      </c>
      <c r="D782" s="207">
        <v>569</v>
      </c>
    </row>
    <row r="783" spans="1:4">
      <c r="A783" t="s">
        <v>2511</v>
      </c>
      <c r="B783" t="s">
        <v>2512</v>
      </c>
      <c r="C783" s="207">
        <v>186</v>
      </c>
      <c r="D783" s="207">
        <v>186</v>
      </c>
    </row>
    <row r="784" spans="1:4">
      <c r="B784" t="s">
        <v>3999</v>
      </c>
      <c r="C784" s="207">
        <v>0</v>
      </c>
      <c r="D784" s="207">
        <v>0</v>
      </c>
    </row>
    <row r="785" spans="1:4">
      <c r="A785" t="s">
        <v>2514</v>
      </c>
      <c r="B785" t="s">
        <v>2515</v>
      </c>
      <c r="C785" s="207">
        <v>339</v>
      </c>
      <c r="D785" s="207">
        <v>339</v>
      </c>
    </row>
    <row r="786" spans="1:4">
      <c r="B786" t="s">
        <v>2684</v>
      </c>
      <c r="C786" s="207">
        <v>0</v>
      </c>
      <c r="D786" s="207">
        <v>0</v>
      </c>
    </row>
    <row r="787" spans="1:4">
      <c r="B787" t="s">
        <v>3198</v>
      </c>
      <c r="C787" s="207">
        <v>1</v>
      </c>
      <c r="D787" s="207">
        <v>1</v>
      </c>
    </row>
    <row r="788" spans="1:4">
      <c r="B788" t="s">
        <v>3564</v>
      </c>
      <c r="C788" s="207">
        <v>0</v>
      </c>
      <c r="D788" s="207">
        <v>0</v>
      </c>
    </row>
    <row r="789" spans="1:4">
      <c r="B789" t="s">
        <v>3791</v>
      </c>
      <c r="C789" s="207">
        <v>0</v>
      </c>
      <c r="D789" s="207">
        <v>0</v>
      </c>
    </row>
    <row r="790" spans="1:4">
      <c r="A790" t="s">
        <v>2516</v>
      </c>
      <c r="B790" t="s">
        <v>2517</v>
      </c>
      <c r="C790" s="207">
        <v>11</v>
      </c>
      <c r="D790" s="207">
        <v>11</v>
      </c>
    </row>
    <row r="791" spans="1:4">
      <c r="B791" t="s">
        <v>4022</v>
      </c>
      <c r="C791" s="207">
        <v>15</v>
      </c>
      <c r="D791" s="207">
        <v>15</v>
      </c>
    </row>
    <row r="792" spans="1:4">
      <c r="B792" t="s">
        <v>4436</v>
      </c>
      <c r="C792" s="207">
        <v>1</v>
      </c>
      <c r="D792" s="207">
        <v>1</v>
      </c>
    </row>
    <row r="793" spans="1:4">
      <c r="A793" t="s">
        <v>2524</v>
      </c>
      <c r="B793" t="s">
        <v>2525</v>
      </c>
      <c r="C793" s="207">
        <v>971</v>
      </c>
      <c r="D793" s="207">
        <v>917</v>
      </c>
    </row>
    <row r="794" spans="1:4">
      <c r="A794" t="s">
        <v>2526</v>
      </c>
      <c r="B794" t="s">
        <v>2527</v>
      </c>
      <c r="C794" s="207">
        <v>104</v>
      </c>
      <c r="D794" s="207">
        <v>102</v>
      </c>
    </row>
    <row r="795" spans="1:4">
      <c r="A795" t="s">
        <v>2528</v>
      </c>
      <c r="B795" t="s">
        <v>2529</v>
      </c>
      <c r="C795" s="207">
        <v>402</v>
      </c>
      <c r="D795" s="207">
        <v>402</v>
      </c>
    </row>
    <row r="796" spans="1:4">
      <c r="A796" t="s">
        <v>2530</v>
      </c>
      <c r="B796" t="s">
        <v>2531</v>
      </c>
      <c r="C796" s="207">
        <v>119</v>
      </c>
      <c r="D796" s="207">
        <v>119</v>
      </c>
    </row>
    <row r="797" spans="1:4">
      <c r="A797" t="s">
        <v>2532</v>
      </c>
      <c r="B797" t="s">
        <v>2533</v>
      </c>
      <c r="C797" s="207">
        <v>146</v>
      </c>
      <c r="D797" s="207">
        <v>146</v>
      </c>
    </row>
    <row r="798" spans="1:4">
      <c r="A798" t="s">
        <v>2534</v>
      </c>
      <c r="B798" t="s">
        <v>2535</v>
      </c>
      <c r="C798" s="207">
        <v>144</v>
      </c>
      <c r="D798" s="207">
        <v>144</v>
      </c>
    </row>
    <row r="799" spans="1:4">
      <c r="A799" t="s">
        <v>2536</v>
      </c>
      <c r="B799" t="s">
        <v>2537</v>
      </c>
      <c r="C799" s="207">
        <v>417</v>
      </c>
      <c r="D799" s="207">
        <v>417</v>
      </c>
    </row>
    <row r="800" spans="1:4">
      <c r="A800" t="s">
        <v>2538</v>
      </c>
      <c r="B800" t="s">
        <v>2539</v>
      </c>
      <c r="C800" s="207">
        <v>66</v>
      </c>
      <c r="D800" s="207">
        <v>66</v>
      </c>
    </row>
    <row r="801" spans="1:4">
      <c r="A801" t="s">
        <v>2540</v>
      </c>
      <c r="B801" t="s">
        <v>2541</v>
      </c>
      <c r="C801" s="207">
        <v>318</v>
      </c>
      <c r="D801" s="207">
        <v>318</v>
      </c>
    </row>
    <row r="802" spans="1:4">
      <c r="A802" t="s">
        <v>2542</v>
      </c>
      <c r="B802" t="s">
        <v>2543</v>
      </c>
      <c r="C802" s="207">
        <v>56</v>
      </c>
      <c r="D802" s="207">
        <v>56</v>
      </c>
    </row>
    <row r="803" spans="1:4">
      <c r="A803" t="s">
        <v>2544</v>
      </c>
      <c r="B803" t="s">
        <v>2545</v>
      </c>
      <c r="C803" s="207">
        <v>45</v>
      </c>
      <c r="D803" s="207">
        <v>45</v>
      </c>
    </row>
    <row r="804" spans="1:4">
      <c r="A804" t="s">
        <v>2546</v>
      </c>
      <c r="B804" t="s">
        <v>2547</v>
      </c>
      <c r="C804" s="207">
        <v>3</v>
      </c>
      <c r="D804" s="207">
        <v>3</v>
      </c>
    </row>
    <row r="805" spans="1:4">
      <c r="A805" t="s">
        <v>2548</v>
      </c>
      <c r="B805" t="s">
        <v>2549</v>
      </c>
      <c r="C805" s="207">
        <v>0</v>
      </c>
      <c r="D805" s="207">
        <v>0</v>
      </c>
    </row>
    <row r="806" spans="1:4">
      <c r="A806" t="s">
        <v>2550</v>
      </c>
      <c r="B806" t="s">
        <v>2551</v>
      </c>
      <c r="C806" s="207">
        <v>5</v>
      </c>
      <c r="D806" s="207">
        <v>5</v>
      </c>
    </row>
    <row r="807" spans="1:4">
      <c r="A807" t="s">
        <v>2552</v>
      </c>
      <c r="B807" t="s">
        <v>2553</v>
      </c>
      <c r="C807" s="207">
        <v>2</v>
      </c>
      <c r="D807" s="207">
        <v>2</v>
      </c>
    </row>
    <row r="808" spans="1:4">
      <c r="A808" t="s">
        <v>2554</v>
      </c>
      <c r="B808" t="s">
        <v>2555</v>
      </c>
      <c r="C808" s="207">
        <v>1</v>
      </c>
      <c r="D808" s="207">
        <v>1</v>
      </c>
    </row>
    <row r="809" spans="1:4">
      <c r="A809" t="s">
        <v>2556</v>
      </c>
      <c r="B809" t="s">
        <v>2557</v>
      </c>
      <c r="C809" s="207">
        <v>24</v>
      </c>
      <c r="D809" s="207">
        <v>30</v>
      </c>
    </row>
    <row r="810" spans="1:4">
      <c r="B810" t="s">
        <v>3834</v>
      </c>
      <c r="C810" s="207">
        <v>18</v>
      </c>
      <c r="D810" s="207">
        <v>18</v>
      </c>
    </row>
    <row r="811" spans="1:4">
      <c r="A811" t="s">
        <v>2558</v>
      </c>
      <c r="B811" t="s">
        <v>2559</v>
      </c>
      <c r="C811" s="207">
        <v>0</v>
      </c>
      <c r="D811" s="207">
        <v>0</v>
      </c>
    </row>
    <row r="812" spans="1:4">
      <c r="B812" t="s">
        <v>4406</v>
      </c>
      <c r="C812" s="207">
        <v>0</v>
      </c>
      <c r="D812" s="207">
        <v>0</v>
      </c>
    </row>
    <row r="813" spans="1:4">
      <c r="A813" t="s">
        <v>2560</v>
      </c>
      <c r="B813" t="s">
        <v>2561</v>
      </c>
      <c r="C813" s="207">
        <v>84</v>
      </c>
      <c r="D813" s="207">
        <v>84</v>
      </c>
    </row>
    <row r="814" spans="1:4">
      <c r="B814" t="s">
        <v>3255</v>
      </c>
      <c r="C814" s="207">
        <v>1</v>
      </c>
      <c r="D814" s="207">
        <v>1</v>
      </c>
    </row>
    <row r="815" spans="1:4">
      <c r="B815" t="s">
        <v>4147</v>
      </c>
      <c r="C815" s="207">
        <v>1</v>
      </c>
      <c r="D815" s="207">
        <v>1</v>
      </c>
    </row>
    <row r="816" spans="1:4">
      <c r="B816" t="s">
        <v>4420</v>
      </c>
      <c r="C816" s="207">
        <v>0</v>
      </c>
      <c r="D816" s="207">
        <v>0</v>
      </c>
    </row>
    <row r="817" spans="1:4">
      <c r="A817" t="s">
        <v>2562</v>
      </c>
      <c r="B817" t="s">
        <v>2563</v>
      </c>
      <c r="C817" s="207">
        <v>0</v>
      </c>
      <c r="D817" s="207">
        <v>0</v>
      </c>
    </row>
    <row r="818" spans="1:4">
      <c r="A818" t="s">
        <v>2566</v>
      </c>
      <c r="B818" t="s">
        <v>2567</v>
      </c>
      <c r="C818" s="207">
        <v>4</v>
      </c>
      <c r="D818" s="207">
        <v>10</v>
      </c>
    </row>
    <row r="819" spans="1:4">
      <c r="B819" t="s">
        <v>4486</v>
      </c>
      <c r="C819" s="207">
        <v>8</v>
      </c>
      <c r="D819" s="207">
        <v>8</v>
      </c>
    </row>
    <row r="820" spans="1:4">
      <c r="A820" t="s">
        <v>2569</v>
      </c>
      <c r="B820" t="s">
        <v>2570</v>
      </c>
      <c r="C820" s="207">
        <v>0</v>
      </c>
      <c r="D820" s="207">
        <v>0</v>
      </c>
    </row>
    <row r="821" spans="1:4">
      <c r="A821" t="s">
        <v>2574</v>
      </c>
      <c r="B821" t="s">
        <v>2575</v>
      </c>
      <c r="C821" s="207">
        <v>0</v>
      </c>
      <c r="D821" s="207">
        <v>0</v>
      </c>
    </row>
    <row r="822" spans="1:4">
      <c r="A822" t="s">
        <v>2576</v>
      </c>
      <c r="B822" t="s">
        <v>2577</v>
      </c>
      <c r="C822" s="207">
        <v>3</v>
      </c>
      <c r="D822" s="207">
        <v>3</v>
      </c>
    </row>
    <row r="823" spans="1:4">
      <c r="A823" t="s">
        <v>2578</v>
      </c>
      <c r="B823" t="s">
        <v>2579</v>
      </c>
      <c r="C823" s="207">
        <v>0</v>
      </c>
      <c r="D823" s="207">
        <v>0</v>
      </c>
    </row>
    <row r="824" spans="1:4">
      <c r="A824" t="s">
        <v>2580</v>
      </c>
      <c r="B824" t="s">
        <v>2581</v>
      </c>
      <c r="C824" s="207">
        <v>4</v>
      </c>
      <c r="D824" s="207">
        <v>4</v>
      </c>
    </row>
    <row r="825" spans="1:4">
      <c r="A825" t="s">
        <v>2585</v>
      </c>
      <c r="B825" t="s">
        <v>2586</v>
      </c>
      <c r="C825" s="207">
        <v>2</v>
      </c>
      <c r="D825" s="207">
        <v>2</v>
      </c>
    </row>
    <row r="826" spans="1:4">
      <c r="A826" t="s">
        <v>2587</v>
      </c>
      <c r="B826" t="s">
        <v>2588</v>
      </c>
      <c r="C826" s="207">
        <v>9</v>
      </c>
      <c r="D826" s="207">
        <v>20</v>
      </c>
    </row>
    <row r="827" spans="1:4">
      <c r="A827" t="s">
        <v>2589</v>
      </c>
      <c r="B827" t="s">
        <v>2590</v>
      </c>
      <c r="C827" s="207">
        <v>2</v>
      </c>
      <c r="D827" s="207">
        <v>15</v>
      </c>
    </row>
    <row r="828" spans="1:4">
      <c r="A828" t="s">
        <v>2591</v>
      </c>
      <c r="B828" t="s">
        <v>2592</v>
      </c>
      <c r="C828" s="207">
        <v>2</v>
      </c>
      <c r="D828" s="207">
        <v>15</v>
      </c>
    </row>
    <row r="829" spans="1:4">
      <c r="A829" t="s">
        <v>2593</v>
      </c>
      <c r="B829" t="s">
        <v>2594</v>
      </c>
      <c r="C829" s="207">
        <v>4</v>
      </c>
      <c r="D829" s="207">
        <v>4</v>
      </c>
    </row>
    <row r="830" spans="1:4">
      <c r="A830" t="s">
        <v>2595</v>
      </c>
      <c r="B830" t="s">
        <v>2596</v>
      </c>
      <c r="C830" s="207">
        <v>1</v>
      </c>
      <c r="D830" s="207">
        <v>10</v>
      </c>
    </row>
    <row r="831" spans="1:4">
      <c r="A831" t="s">
        <v>2598</v>
      </c>
      <c r="B831" t="s">
        <v>2599</v>
      </c>
      <c r="C831" s="207">
        <v>1</v>
      </c>
      <c r="D831" s="207">
        <v>1</v>
      </c>
    </row>
    <row r="832" spans="1:4">
      <c r="A832" t="s">
        <v>2601</v>
      </c>
      <c r="B832" t="s">
        <v>2602</v>
      </c>
      <c r="C832" s="207">
        <v>0</v>
      </c>
      <c r="D832" s="207">
        <v>0</v>
      </c>
    </row>
    <row r="833" spans="1:4">
      <c r="B833" t="s">
        <v>3899</v>
      </c>
      <c r="C833" s="207">
        <v>0</v>
      </c>
      <c r="D833" s="207">
        <v>0</v>
      </c>
    </row>
    <row r="834" spans="1:4">
      <c r="A834" t="s">
        <v>2603</v>
      </c>
      <c r="B834" t="s">
        <v>2604</v>
      </c>
      <c r="C834" s="207">
        <v>302</v>
      </c>
      <c r="D834" s="207">
        <v>302</v>
      </c>
    </row>
    <row r="835" spans="1:4">
      <c r="A835" t="s">
        <v>2606</v>
      </c>
      <c r="B835" t="s">
        <v>2607</v>
      </c>
      <c r="C835" s="207">
        <v>197</v>
      </c>
      <c r="D835" s="207">
        <v>197</v>
      </c>
    </row>
    <row r="836" spans="1:4">
      <c r="A836" t="s">
        <v>2609</v>
      </c>
      <c r="B836" t="s">
        <v>2610</v>
      </c>
      <c r="C836" s="207">
        <v>1945</v>
      </c>
      <c r="D836" s="207">
        <v>1945</v>
      </c>
    </row>
    <row r="837" spans="1:4">
      <c r="A837" t="s">
        <v>2611</v>
      </c>
      <c r="B837" t="s">
        <v>2612</v>
      </c>
      <c r="C837" s="207">
        <v>1058</v>
      </c>
      <c r="D837" s="207">
        <v>1058</v>
      </c>
    </row>
    <row r="838" spans="1:4">
      <c r="A838" t="s">
        <v>2613</v>
      </c>
      <c r="B838" t="s">
        <v>2614</v>
      </c>
      <c r="C838" s="207">
        <v>672</v>
      </c>
      <c r="D838" s="207">
        <v>672</v>
      </c>
    </row>
    <row r="839" spans="1:4">
      <c r="A839" t="s">
        <v>2615</v>
      </c>
      <c r="B839" t="s">
        <v>2616</v>
      </c>
      <c r="C839" s="207">
        <v>345</v>
      </c>
      <c r="D839" s="207">
        <v>177</v>
      </c>
    </row>
    <row r="840" spans="1:4">
      <c r="A840" t="s">
        <v>2617</v>
      </c>
      <c r="B840" t="s">
        <v>2618</v>
      </c>
      <c r="C840" s="207">
        <v>0</v>
      </c>
      <c r="D840" s="207">
        <v>0</v>
      </c>
    </row>
    <row r="841" spans="1:4">
      <c r="A841" t="s">
        <v>2619</v>
      </c>
      <c r="B841" t="s">
        <v>2620</v>
      </c>
      <c r="C841" s="207">
        <v>2369</v>
      </c>
      <c r="D841" s="207">
        <v>2369</v>
      </c>
    </row>
    <row r="842" spans="1:4">
      <c r="B842" t="s">
        <v>4020</v>
      </c>
      <c r="C842" s="207">
        <v>0</v>
      </c>
      <c r="D842" s="207">
        <v>0</v>
      </c>
    </row>
    <row r="843" spans="1:4">
      <c r="A843" t="s">
        <v>2622</v>
      </c>
      <c r="B843" t="s">
        <v>2623</v>
      </c>
      <c r="C843" s="207">
        <v>5329</v>
      </c>
      <c r="D843" s="207">
        <v>5329</v>
      </c>
    </row>
    <row r="844" spans="1:4">
      <c r="B844" t="s">
        <v>3956</v>
      </c>
      <c r="C844" s="207">
        <v>0</v>
      </c>
      <c r="D844" s="207">
        <v>0</v>
      </c>
    </row>
    <row r="845" spans="1:4">
      <c r="A845" t="s">
        <v>2625</v>
      </c>
      <c r="B845" t="s">
        <v>2626</v>
      </c>
      <c r="C845" s="207">
        <v>459</v>
      </c>
      <c r="D845" s="207">
        <v>459</v>
      </c>
    </row>
    <row r="846" spans="1:4">
      <c r="A846" t="s">
        <v>2627</v>
      </c>
      <c r="B846" t="s">
        <v>2628</v>
      </c>
      <c r="C846" s="207">
        <v>457</v>
      </c>
      <c r="D846" s="207">
        <v>457</v>
      </c>
    </row>
    <row r="847" spans="1:4">
      <c r="A847" t="s">
        <v>2629</v>
      </c>
      <c r="B847" t="s">
        <v>2630</v>
      </c>
      <c r="C847" s="207">
        <v>0</v>
      </c>
      <c r="D847" s="207">
        <v>0</v>
      </c>
    </row>
    <row r="848" spans="1:4">
      <c r="B848" t="s">
        <v>3963</v>
      </c>
      <c r="C848" s="207">
        <v>2</v>
      </c>
      <c r="D848" s="207">
        <v>2</v>
      </c>
    </row>
    <row r="849" spans="1:4">
      <c r="A849" t="s">
        <v>2635</v>
      </c>
      <c r="B849" t="s">
        <v>2636</v>
      </c>
      <c r="C849" s="207">
        <v>7530</v>
      </c>
      <c r="D849" s="207">
        <v>7530</v>
      </c>
    </row>
    <row r="850" spans="1:4">
      <c r="A850" t="s">
        <v>2637</v>
      </c>
      <c r="B850" t="s">
        <v>2638</v>
      </c>
      <c r="C850" s="207">
        <v>0</v>
      </c>
      <c r="D850" s="207">
        <v>0</v>
      </c>
    </row>
    <row r="851" spans="1:4">
      <c r="A851" t="s">
        <v>2641</v>
      </c>
      <c r="B851" t="s">
        <v>2642</v>
      </c>
      <c r="C851" s="207">
        <v>3105</v>
      </c>
      <c r="D851" s="207">
        <v>3105</v>
      </c>
    </row>
    <row r="852" spans="1:4">
      <c r="A852" t="s">
        <v>2644</v>
      </c>
      <c r="B852" t="s">
        <v>2645</v>
      </c>
      <c r="C852" s="207">
        <v>0</v>
      </c>
      <c r="D852" s="207">
        <v>0</v>
      </c>
    </row>
    <row r="853" spans="1:4">
      <c r="B853" t="s">
        <v>3923</v>
      </c>
      <c r="C853" s="207">
        <v>830</v>
      </c>
      <c r="D853" s="207">
        <v>830</v>
      </c>
    </row>
    <row r="854" spans="1:4">
      <c r="A854" t="s">
        <v>2647</v>
      </c>
      <c r="B854" t="s">
        <v>2648</v>
      </c>
      <c r="C854" s="207">
        <v>297</v>
      </c>
      <c r="D854" s="207">
        <v>297</v>
      </c>
    </row>
    <row r="855" spans="1:4">
      <c r="B855" t="s">
        <v>4975</v>
      </c>
      <c r="C855" s="207">
        <v>305</v>
      </c>
      <c r="D855" s="207">
        <v>304</v>
      </c>
    </row>
    <row r="856" spans="1:4">
      <c r="A856" t="s">
        <v>2649</v>
      </c>
      <c r="B856" t="s">
        <v>2650</v>
      </c>
      <c r="C856" s="207">
        <v>1</v>
      </c>
      <c r="D856" s="207">
        <v>1</v>
      </c>
    </row>
    <row r="857" spans="1:4">
      <c r="B857" t="s">
        <v>3306</v>
      </c>
      <c r="C857" s="207">
        <v>0</v>
      </c>
      <c r="D857" s="207">
        <v>0</v>
      </c>
    </row>
    <row r="858" spans="1:4">
      <c r="A858" t="s">
        <v>2652</v>
      </c>
      <c r="B858" t="s">
        <v>2653</v>
      </c>
      <c r="C858" s="207">
        <v>0</v>
      </c>
      <c r="D858" s="207">
        <v>0</v>
      </c>
    </row>
    <row r="859" spans="1:4">
      <c r="A859" t="s">
        <v>2656</v>
      </c>
      <c r="B859" t="s">
        <v>2657</v>
      </c>
      <c r="C859" s="207">
        <v>0</v>
      </c>
      <c r="D859" s="207">
        <v>0</v>
      </c>
    </row>
    <row r="860" spans="1:4">
      <c r="A860" t="s">
        <v>2658</v>
      </c>
      <c r="B860" t="s">
        <v>2659</v>
      </c>
      <c r="C860" s="207">
        <v>0</v>
      </c>
      <c r="D860" s="207">
        <v>0</v>
      </c>
    </row>
    <row r="861" spans="1:4">
      <c r="A861" t="s">
        <v>2660</v>
      </c>
      <c r="B861" t="s">
        <v>2661</v>
      </c>
      <c r="C861" s="207">
        <v>0</v>
      </c>
      <c r="D861" s="207">
        <v>0</v>
      </c>
    </row>
    <row r="862" spans="1:4">
      <c r="A862" t="s">
        <v>2662</v>
      </c>
      <c r="B862" t="s">
        <v>2663</v>
      </c>
      <c r="C862" s="207">
        <v>0</v>
      </c>
      <c r="D862" s="207">
        <v>0</v>
      </c>
    </row>
    <row r="863" spans="1:4">
      <c r="B863" t="s">
        <v>3549</v>
      </c>
      <c r="C863" s="207">
        <v>0</v>
      </c>
      <c r="D863" s="207">
        <v>0</v>
      </c>
    </row>
    <row r="864" spans="1:4">
      <c r="A864" t="s">
        <v>2664</v>
      </c>
      <c r="B864" t="s">
        <v>2665</v>
      </c>
      <c r="C864" s="207">
        <v>0</v>
      </c>
      <c r="D864" s="207">
        <v>0</v>
      </c>
    </row>
    <row r="865" spans="1:4">
      <c r="A865" t="s">
        <v>2666</v>
      </c>
      <c r="B865" t="s">
        <v>2667</v>
      </c>
      <c r="C865" s="207">
        <v>0</v>
      </c>
      <c r="D865" s="207">
        <v>0</v>
      </c>
    </row>
    <row r="866" spans="1:4">
      <c r="A866" t="s">
        <v>2668</v>
      </c>
      <c r="B866" t="s">
        <v>2669</v>
      </c>
      <c r="C866" s="207">
        <v>0</v>
      </c>
      <c r="D866" s="207">
        <v>0</v>
      </c>
    </row>
    <row r="867" spans="1:4">
      <c r="A867" t="s">
        <v>2670</v>
      </c>
      <c r="B867" t="s">
        <v>2671</v>
      </c>
      <c r="C867" s="207">
        <v>0</v>
      </c>
      <c r="D867" s="207">
        <v>0</v>
      </c>
    </row>
    <row r="868" spans="1:4">
      <c r="A868" t="s">
        <v>2672</v>
      </c>
      <c r="B868" t="s">
        <v>2673</v>
      </c>
      <c r="C868" s="207">
        <v>0</v>
      </c>
      <c r="D868" s="207">
        <v>0</v>
      </c>
    </row>
    <row r="869" spans="1:4">
      <c r="A869" t="s">
        <v>2674</v>
      </c>
      <c r="B869" t="s">
        <v>2675</v>
      </c>
      <c r="C869" s="207">
        <v>0</v>
      </c>
      <c r="D869" s="207">
        <v>0</v>
      </c>
    </row>
    <row r="870" spans="1:4">
      <c r="A870" t="s">
        <v>2676</v>
      </c>
      <c r="B870" t="s">
        <v>2677</v>
      </c>
      <c r="C870" s="207">
        <v>0</v>
      </c>
      <c r="D870" s="207">
        <v>0</v>
      </c>
    </row>
    <row r="871" spans="1:4">
      <c r="A871" t="s">
        <v>2678</v>
      </c>
      <c r="B871" t="s">
        <v>2679</v>
      </c>
      <c r="C871" s="207">
        <v>0</v>
      </c>
      <c r="D871" s="207">
        <v>0</v>
      </c>
    </row>
    <row r="872" spans="1:4">
      <c r="A872" t="s">
        <v>2680</v>
      </c>
      <c r="B872" t="s">
        <v>2681</v>
      </c>
      <c r="C872" s="207">
        <v>0</v>
      </c>
      <c r="D872" s="207">
        <v>0</v>
      </c>
    </row>
    <row r="873" spans="1:4">
      <c r="B873" t="s">
        <v>3548</v>
      </c>
      <c r="C873" s="207">
        <v>0</v>
      </c>
      <c r="D873" s="207">
        <v>0</v>
      </c>
    </row>
    <row r="874" spans="1:4">
      <c r="A874" t="s">
        <v>2682</v>
      </c>
      <c r="B874" t="s">
        <v>2683</v>
      </c>
      <c r="C874" s="207">
        <v>0</v>
      </c>
      <c r="D874" s="207">
        <v>0</v>
      </c>
    </row>
    <row r="875" spans="1:4">
      <c r="A875" t="s">
        <v>2708</v>
      </c>
      <c r="B875" t="s">
        <v>2709</v>
      </c>
      <c r="C875" s="207">
        <v>0</v>
      </c>
      <c r="D875" s="207">
        <v>0</v>
      </c>
    </row>
    <row r="876" spans="1:4">
      <c r="A876" t="s">
        <v>2712</v>
      </c>
      <c r="B876" t="s">
        <v>2713</v>
      </c>
      <c r="C876" s="207">
        <v>1</v>
      </c>
      <c r="D876" s="207">
        <v>1</v>
      </c>
    </row>
    <row r="877" spans="1:4">
      <c r="B877" t="s">
        <v>5121</v>
      </c>
      <c r="C877" s="207">
        <v>1</v>
      </c>
      <c r="D877" s="207">
        <v>0</v>
      </c>
    </row>
    <row r="878" spans="1:4">
      <c r="A878" t="s">
        <v>2714</v>
      </c>
      <c r="B878" t="s">
        <v>2715</v>
      </c>
      <c r="C878" s="207">
        <v>0</v>
      </c>
      <c r="D878" s="207">
        <v>0</v>
      </c>
    </row>
    <row r="879" spans="1:4">
      <c r="A879" t="s">
        <v>2716</v>
      </c>
      <c r="B879" t="s">
        <v>2717</v>
      </c>
      <c r="C879" s="207">
        <v>0</v>
      </c>
      <c r="D879" s="207">
        <v>0</v>
      </c>
    </row>
    <row r="880" spans="1:4">
      <c r="B880" t="s">
        <v>3295</v>
      </c>
      <c r="C880" s="207">
        <v>10</v>
      </c>
      <c r="D880" s="207">
        <v>10</v>
      </c>
    </row>
    <row r="881" spans="1:4">
      <c r="B881" t="s">
        <v>5117</v>
      </c>
      <c r="C881" s="207">
        <v>1</v>
      </c>
      <c r="D881" s="207">
        <v>0</v>
      </c>
    </row>
    <row r="882" spans="1:4">
      <c r="A882" t="s">
        <v>2718</v>
      </c>
      <c r="B882" t="s">
        <v>2719</v>
      </c>
      <c r="C882" s="207">
        <v>0</v>
      </c>
      <c r="D882" s="207">
        <v>0</v>
      </c>
    </row>
    <row r="883" spans="1:4">
      <c r="B883" t="s">
        <v>3307</v>
      </c>
      <c r="C883" s="207">
        <v>0</v>
      </c>
      <c r="D883" s="207">
        <v>0</v>
      </c>
    </row>
    <row r="884" spans="1:4">
      <c r="B884" t="s">
        <v>5120</v>
      </c>
      <c r="C884" s="207">
        <v>0</v>
      </c>
      <c r="D884" s="207">
        <v>0</v>
      </c>
    </row>
    <row r="885" spans="1:4">
      <c r="A885" t="s">
        <v>2721</v>
      </c>
      <c r="B885" t="s">
        <v>2722</v>
      </c>
      <c r="C885" s="207">
        <v>1</v>
      </c>
      <c r="D885" s="207">
        <v>1</v>
      </c>
    </row>
    <row r="886" spans="1:4">
      <c r="A886" t="s">
        <v>2723</v>
      </c>
      <c r="B886" t="s">
        <v>2724</v>
      </c>
      <c r="C886" s="207">
        <v>7</v>
      </c>
      <c r="D886" s="207">
        <v>7</v>
      </c>
    </row>
    <row r="887" spans="1:4">
      <c r="A887" t="s">
        <v>2725</v>
      </c>
      <c r="B887" t="s">
        <v>2726</v>
      </c>
      <c r="C887" s="207">
        <v>42</v>
      </c>
      <c r="D887" s="207">
        <v>42</v>
      </c>
    </row>
    <row r="888" spans="1:4">
      <c r="B888" t="s">
        <v>2861</v>
      </c>
      <c r="C888" s="207">
        <v>0</v>
      </c>
      <c r="D888" s="207">
        <v>0</v>
      </c>
    </row>
    <row r="889" spans="1:4">
      <c r="A889" t="s">
        <v>2727</v>
      </c>
      <c r="B889" t="s">
        <v>2728</v>
      </c>
      <c r="C889" s="207">
        <v>8</v>
      </c>
      <c r="D889" s="207">
        <v>8</v>
      </c>
    </row>
    <row r="890" spans="1:4">
      <c r="A890" t="s">
        <v>2729</v>
      </c>
      <c r="B890" t="s">
        <v>2730</v>
      </c>
      <c r="C890" s="207">
        <v>0</v>
      </c>
      <c r="D890" s="207">
        <v>0</v>
      </c>
    </row>
    <row r="891" spans="1:4">
      <c r="A891" t="s">
        <v>2731</v>
      </c>
      <c r="B891" t="s">
        <v>2732</v>
      </c>
      <c r="C891" s="207">
        <v>11</v>
      </c>
      <c r="D891" s="207">
        <v>11</v>
      </c>
    </row>
    <row r="892" spans="1:4">
      <c r="A892" t="s">
        <v>2733</v>
      </c>
      <c r="B892" t="s">
        <v>2734</v>
      </c>
      <c r="C892" s="207">
        <v>34</v>
      </c>
      <c r="D892" s="207">
        <v>34</v>
      </c>
    </row>
    <row r="893" spans="1:4">
      <c r="A893" t="s">
        <v>2735</v>
      </c>
      <c r="B893" t="s">
        <v>2736</v>
      </c>
      <c r="C893" s="207">
        <v>1</v>
      </c>
      <c r="D893" s="207">
        <v>1</v>
      </c>
    </row>
    <row r="894" spans="1:4">
      <c r="A894" t="s">
        <v>2737</v>
      </c>
      <c r="B894" t="s">
        <v>2738</v>
      </c>
      <c r="C894" s="207">
        <v>1</v>
      </c>
      <c r="D894" s="207">
        <v>1</v>
      </c>
    </row>
    <row r="895" spans="1:4">
      <c r="A895" t="s">
        <v>2739</v>
      </c>
      <c r="B895" t="s">
        <v>2740</v>
      </c>
      <c r="C895" s="207">
        <v>3</v>
      </c>
      <c r="D895" s="207">
        <v>3</v>
      </c>
    </row>
    <row r="896" spans="1:4">
      <c r="A896" t="s">
        <v>2741</v>
      </c>
      <c r="B896" t="s">
        <v>2742</v>
      </c>
      <c r="C896" s="207">
        <v>1</v>
      </c>
      <c r="D896" s="207">
        <v>1</v>
      </c>
    </row>
    <row r="897" spans="1:4">
      <c r="A897" t="s">
        <v>2743</v>
      </c>
      <c r="B897" t="s">
        <v>2744</v>
      </c>
      <c r="C897" s="207">
        <v>5</v>
      </c>
      <c r="D897" s="207">
        <v>5</v>
      </c>
    </row>
    <row r="898" spans="1:4">
      <c r="A898" t="s">
        <v>2745</v>
      </c>
      <c r="B898" t="s">
        <v>2746</v>
      </c>
      <c r="C898" s="207">
        <v>29</v>
      </c>
      <c r="D898" s="207">
        <v>29</v>
      </c>
    </row>
    <row r="899" spans="1:4">
      <c r="A899" t="s">
        <v>2747</v>
      </c>
      <c r="B899" t="s">
        <v>2748</v>
      </c>
      <c r="C899" s="207">
        <v>0</v>
      </c>
      <c r="D899" s="207">
        <v>0</v>
      </c>
    </row>
    <row r="900" spans="1:4">
      <c r="A900" t="s">
        <v>2749</v>
      </c>
      <c r="B900" t="s">
        <v>2750</v>
      </c>
      <c r="C900" s="207">
        <v>0</v>
      </c>
      <c r="D900" s="207">
        <v>0</v>
      </c>
    </row>
    <row r="901" spans="1:4">
      <c r="A901" t="s">
        <v>2751</v>
      </c>
      <c r="B901" t="s">
        <v>2752</v>
      </c>
      <c r="C901" s="207">
        <v>0</v>
      </c>
      <c r="D901" s="207">
        <v>0</v>
      </c>
    </row>
    <row r="902" spans="1:4">
      <c r="A902" t="s">
        <v>2753</v>
      </c>
      <c r="B902" t="s">
        <v>2754</v>
      </c>
      <c r="C902" s="207">
        <v>0</v>
      </c>
      <c r="D902" s="207">
        <v>0</v>
      </c>
    </row>
    <row r="903" spans="1:4">
      <c r="A903" t="s">
        <v>2755</v>
      </c>
      <c r="B903" t="s">
        <v>2756</v>
      </c>
      <c r="C903" s="207">
        <v>0</v>
      </c>
      <c r="D903" s="207">
        <v>0</v>
      </c>
    </row>
    <row r="904" spans="1:4">
      <c r="A904" t="s">
        <v>2757</v>
      </c>
      <c r="B904" t="s">
        <v>2758</v>
      </c>
      <c r="C904" s="207">
        <v>0</v>
      </c>
      <c r="D904" s="207">
        <v>0</v>
      </c>
    </row>
    <row r="905" spans="1:4">
      <c r="B905" t="s">
        <v>2759</v>
      </c>
      <c r="C905" s="207">
        <v>0</v>
      </c>
      <c r="D905" s="207">
        <v>0</v>
      </c>
    </row>
    <row r="906" spans="1:4">
      <c r="A906" t="s">
        <v>2760</v>
      </c>
      <c r="B906" t="s">
        <v>2761</v>
      </c>
      <c r="C906" s="207">
        <v>1</v>
      </c>
      <c r="D906" s="207">
        <v>1</v>
      </c>
    </row>
    <row r="907" spans="1:4">
      <c r="A907" t="s">
        <v>2762</v>
      </c>
      <c r="B907" t="s">
        <v>2763</v>
      </c>
      <c r="C907" s="207">
        <v>5</v>
      </c>
      <c r="D907" s="207">
        <v>5</v>
      </c>
    </row>
    <row r="908" spans="1:4">
      <c r="A908" t="s">
        <v>2764</v>
      </c>
      <c r="B908" t="s">
        <v>471</v>
      </c>
      <c r="C908" s="207">
        <v>0</v>
      </c>
      <c r="D908" s="207">
        <v>0</v>
      </c>
    </row>
    <row r="909" spans="1:4">
      <c r="A909" t="s">
        <v>2765</v>
      </c>
      <c r="B909" t="s">
        <v>2766</v>
      </c>
      <c r="C909" s="207">
        <v>0</v>
      </c>
      <c r="D909" s="207">
        <v>0</v>
      </c>
    </row>
    <row r="910" spans="1:4">
      <c r="A910" t="s">
        <v>2767</v>
      </c>
      <c r="B910" t="s">
        <v>2768</v>
      </c>
      <c r="C910" s="207">
        <v>2</v>
      </c>
      <c r="D910" s="207">
        <v>2</v>
      </c>
    </row>
    <row r="911" spans="1:4">
      <c r="A911" t="s">
        <v>2769</v>
      </c>
      <c r="B911" t="s">
        <v>2770</v>
      </c>
      <c r="C911" s="207">
        <v>0</v>
      </c>
      <c r="D911" s="207">
        <v>0</v>
      </c>
    </row>
    <row r="912" spans="1:4">
      <c r="B912" t="s">
        <v>2783</v>
      </c>
      <c r="C912" s="207">
        <v>280</v>
      </c>
      <c r="D912" s="207">
        <v>280</v>
      </c>
    </row>
    <row r="913" spans="1:4">
      <c r="A913" t="s">
        <v>2771</v>
      </c>
      <c r="B913" t="s">
        <v>2772</v>
      </c>
      <c r="C913" s="207">
        <v>46</v>
      </c>
      <c r="D913" s="207">
        <v>46</v>
      </c>
    </row>
    <row r="914" spans="1:4">
      <c r="A914" t="s">
        <v>2773</v>
      </c>
      <c r="B914" t="s">
        <v>2774</v>
      </c>
      <c r="C914" s="207">
        <v>0</v>
      </c>
      <c r="D914" s="207">
        <v>0</v>
      </c>
    </row>
    <row r="915" spans="1:4">
      <c r="A915" t="s">
        <v>2775</v>
      </c>
      <c r="B915" t="s">
        <v>2776</v>
      </c>
      <c r="C915" s="207">
        <v>0</v>
      </c>
      <c r="D915" s="207">
        <v>0</v>
      </c>
    </row>
    <row r="916" spans="1:4">
      <c r="A916" t="s">
        <v>2777</v>
      </c>
      <c r="B916" t="s">
        <v>2778</v>
      </c>
      <c r="C916" s="207">
        <v>1</v>
      </c>
      <c r="D916" s="207">
        <v>1</v>
      </c>
    </row>
    <row r="917" spans="1:4">
      <c r="A917" t="s">
        <v>2779</v>
      </c>
      <c r="B917" t="s">
        <v>2780</v>
      </c>
      <c r="C917" s="207">
        <v>1</v>
      </c>
      <c r="D917" s="207">
        <v>1</v>
      </c>
    </row>
    <row r="918" spans="1:4">
      <c r="A918" t="s">
        <v>2781</v>
      </c>
      <c r="B918" t="s">
        <v>2782</v>
      </c>
      <c r="C918" s="207">
        <v>5376</v>
      </c>
      <c r="D918" s="207">
        <v>5376</v>
      </c>
    </row>
    <row r="919" spans="1:4">
      <c r="B919" t="s">
        <v>3920</v>
      </c>
      <c r="C919" s="207">
        <v>0</v>
      </c>
      <c r="D919" s="207">
        <v>0</v>
      </c>
    </row>
    <row r="920" spans="1:4">
      <c r="A920" t="s">
        <v>2784</v>
      </c>
      <c r="B920" t="s">
        <v>2785</v>
      </c>
      <c r="C920" s="207">
        <v>0</v>
      </c>
      <c r="D920" s="207">
        <v>0</v>
      </c>
    </row>
    <row r="921" spans="1:4">
      <c r="A921" t="s">
        <v>2786</v>
      </c>
      <c r="B921" t="s">
        <v>2787</v>
      </c>
      <c r="C921" s="207">
        <v>25</v>
      </c>
      <c r="D921" s="207">
        <v>25</v>
      </c>
    </row>
    <row r="922" spans="1:4">
      <c r="B922" t="s">
        <v>2862</v>
      </c>
      <c r="C922" s="207">
        <v>0</v>
      </c>
      <c r="D922" s="207">
        <v>0</v>
      </c>
    </row>
    <row r="923" spans="1:4">
      <c r="A923" t="s">
        <v>2788</v>
      </c>
      <c r="B923" t="s">
        <v>2789</v>
      </c>
      <c r="C923" s="207">
        <v>0</v>
      </c>
      <c r="D923" s="207">
        <v>0</v>
      </c>
    </row>
    <row r="924" spans="1:4">
      <c r="A924" t="s">
        <v>2790</v>
      </c>
      <c r="B924" t="s">
        <v>2791</v>
      </c>
      <c r="C924" s="207">
        <v>1</v>
      </c>
      <c r="D924" s="207">
        <v>1</v>
      </c>
    </row>
    <row r="925" spans="1:4">
      <c r="A925" t="s">
        <v>2792</v>
      </c>
      <c r="B925" t="s">
        <v>2793</v>
      </c>
      <c r="C925" s="207">
        <v>0</v>
      </c>
      <c r="D925" s="207">
        <v>0</v>
      </c>
    </row>
    <row r="926" spans="1:4">
      <c r="A926" t="s">
        <v>2794</v>
      </c>
      <c r="B926" t="s">
        <v>2795</v>
      </c>
      <c r="C926" s="207">
        <v>0</v>
      </c>
      <c r="D926" s="207">
        <v>0</v>
      </c>
    </row>
    <row r="927" spans="1:4">
      <c r="A927" t="s">
        <v>2796</v>
      </c>
      <c r="B927" t="s">
        <v>2797</v>
      </c>
      <c r="C927" s="207">
        <v>16</v>
      </c>
      <c r="D927" s="207">
        <v>0</v>
      </c>
    </row>
    <row r="928" spans="1:4">
      <c r="A928" t="s">
        <v>2798</v>
      </c>
      <c r="B928" t="s">
        <v>2799</v>
      </c>
      <c r="C928" s="207">
        <v>16</v>
      </c>
      <c r="D928" s="207">
        <v>0</v>
      </c>
    </row>
    <row r="929" spans="1:4">
      <c r="A929" t="s">
        <v>2800</v>
      </c>
      <c r="B929" t="s">
        <v>2801</v>
      </c>
      <c r="C929" s="207">
        <v>16</v>
      </c>
      <c r="D929" s="207">
        <v>0</v>
      </c>
    </row>
    <row r="930" spans="1:4">
      <c r="A930" t="s">
        <v>2802</v>
      </c>
      <c r="B930" t="s">
        <v>2803</v>
      </c>
      <c r="C930" s="207">
        <v>16</v>
      </c>
      <c r="D930" s="207">
        <v>0</v>
      </c>
    </row>
    <row r="931" spans="1:4">
      <c r="A931" t="s">
        <v>2804</v>
      </c>
      <c r="B931" t="s">
        <v>2805</v>
      </c>
      <c r="C931" s="207">
        <v>15</v>
      </c>
      <c r="D931" s="207">
        <v>0</v>
      </c>
    </row>
    <row r="932" spans="1:4">
      <c r="A932" t="s">
        <v>2806</v>
      </c>
      <c r="B932" t="s">
        <v>2807</v>
      </c>
      <c r="C932" s="207">
        <v>16</v>
      </c>
      <c r="D932" s="207">
        <v>0</v>
      </c>
    </row>
    <row r="933" spans="1:4">
      <c r="A933" t="s">
        <v>2808</v>
      </c>
      <c r="B933" t="s">
        <v>2809</v>
      </c>
      <c r="C933" s="207">
        <v>1</v>
      </c>
      <c r="D933" s="207">
        <v>0</v>
      </c>
    </row>
    <row r="934" spans="1:4">
      <c r="A934" t="s">
        <v>2810</v>
      </c>
      <c r="B934" t="s">
        <v>2811</v>
      </c>
      <c r="C934" s="207">
        <v>0</v>
      </c>
      <c r="D934" s="207">
        <v>0</v>
      </c>
    </row>
    <row r="935" spans="1:4">
      <c r="A935" t="s">
        <v>2812</v>
      </c>
      <c r="B935" t="s">
        <v>2813</v>
      </c>
      <c r="C935" s="207">
        <v>0</v>
      </c>
      <c r="D935" s="207">
        <v>0</v>
      </c>
    </row>
    <row r="936" spans="1:4">
      <c r="A936" t="s">
        <v>2814</v>
      </c>
      <c r="B936" t="s">
        <v>2815</v>
      </c>
      <c r="C936" s="207">
        <v>521</v>
      </c>
      <c r="D936" s="207">
        <v>521</v>
      </c>
    </row>
    <row r="937" spans="1:4">
      <c r="A937" t="s">
        <v>2816</v>
      </c>
      <c r="B937" t="s">
        <v>2817</v>
      </c>
      <c r="C937" s="207">
        <v>3</v>
      </c>
      <c r="D937" s="207">
        <v>3</v>
      </c>
    </row>
    <row r="938" spans="1:4">
      <c r="A938" t="s">
        <v>2818</v>
      </c>
      <c r="B938" t="s">
        <v>2819</v>
      </c>
      <c r="C938" s="207">
        <v>0</v>
      </c>
      <c r="D938" s="207">
        <v>0</v>
      </c>
    </row>
    <row r="939" spans="1:4">
      <c r="A939" t="s">
        <v>2820</v>
      </c>
      <c r="B939" t="s">
        <v>2821</v>
      </c>
      <c r="C939" s="207">
        <v>0</v>
      </c>
      <c r="D939" s="207">
        <v>0</v>
      </c>
    </row>
    <row r="940" spans="1:4">
      <c r="A940" t="s">
        <v>2822</v>
      </c>
      <c r="B940" t="s">
        <v>2823</v>
      </c>
      <c r="C940" s="207">
        <v>0</v>
      </c>
      <c r="D940" s="207">
        <v>0</v>
      </c>
    </row>
    <row r="941" spans="1:4">
      <c r="A941" t="s">
        <v>2824</v>
      </c>
      <c r="B941" t="s">
        <v>2825</v>
      </c>
      <c r="C941" s="207">
        <v>0</v>
      </c>
      <c r="D941" s="207">
        <v>0</v>
      </c>
    </row>
    <row r="942" spans="1:4">
      <c r="A942" t="s">
        <v>2826</v>
      </c>
      <c r="B942" t="s">
        <v>2827</v>
      </c>
      <c r="C942" s="207">
        <v>4374</v>
      </c>
      <c r="D942" s="207">
        <v>4374</v>
      </c>
    </row>
    <row r="943" spans="1:4">
      <c r="A943" t="s">
        <v>2828</v>
      </c>
      <c r="B943" t="s">
        <v>2829</v>
      </c>
      <c r="C943" s="207">
        <v>37</v>
      </c>
      <c r="D943" s="207">
        <v>37</v>
      </c>
    </row>
    <row r="944" spans="1:4">
      <c r="B944" t="s">
        <v>2854</v>
      </c>
      <c r="C944" s="207">
        <v>0</v>
      </c>
      <c r="D944" s="207">
        <v>0</v>
      </c>
    </row>
    <row r="945" spans="1:4">
      <c r="B945" t="s">
        <v>3221</v>
      </c>
      <c r="C945" s="207">
        <v>1</v>
      </c>
      <c r="D945" s="207">
        <v>1</v>
      </c>
    </row>
    <row r="946" spans="1:4">
      <c r="A946" t="s">
        <v>2830</v>
      </c>
      <c r="B946" t="s">
        <v>2831</v>
      </c>
      <c r="C946" s="207">
        <v>6558</v>
      </c>
      <c r="D946" s="207">
        <v>6558</v>
      </c>
    </row>
    <row r="947" spans="1:4">
      <c r="A947" t="s">
        <v>2832</v>
      </c>
      <c r="B947" t="s">
        <v>2833</v>
      </c>
      <c r="C947" s="207">
        <v>6927</v>
      </c>
      <c r="D947" s="207">
        <v>6927</v>
      </c>
    </row>
    <row r="948" spans="1:4">
      <c r="A948" t="s">
        <v>2834</v>
      </c>
      <c r="B948" t="s">
        <v>2835</v>
      </c>
      <c r="C948" s="207">
        <v>913</v>
      </c>
      <c r="D948" s="207">
        <v>913</v>
      </c>
    </row>
    <row r="949" spans="1:4">
      <c r="A949" t="s">
        <v>2837</v>
      </c>
      <c r="B949" t="s">
        <v>2838</v>
      </c>
      <c r="C949" s="207">
        <v>0</v>
      </c>
      <c r="D949" s="207">
        <v>0</v>
      </c>
    </row>
    <row r="950" spans="1:4">
      <c r="A950" t="s">
        <v>2839</v>
      </c>
      <c r="B950" t="s">
        <v>2840</v>
      </c>
      <c r="C950" s="207">
        <v>5</v>
      </c>
      <c r="D950" s="207">
        <v>5</v>
      </c>
    </row>
    <row r="951" spans="1:4">
      <c r="A951" t="s">
        <v>2843</v>
      </c>
      <c r="B951" t="s">
        <v>2844</v>
      </c>
      <c r="C951" s="207">
        <v>0</v>
      </c>
      <c r="D951" s="207">
        <v>0</v>
      </c>
    </row>
    <row r="952" spans="1:4">
      <c r="A952" t="s">
        <v>2845</v>
      </c>
      <c r="B952" t="s">
        <v>2846</v>
      </c>
      <c r="C952" s="207">
        <v>44</v>
      </c>
      <c r="D952" s="207">
        <v>44</v>
      </c>
    </row>
    <row r="953" spans="1:4">
      <c r="A953" t="s">
        <v>2855</v>
      </c>
      <c r="B953" t="s">
        <v>2856</v>
      </c>
      <c r="C953" s="207">
        <v>0</v>
      </c>
      <c r="D953" s="207">
        <v>0</v>
      </c>
    </row>
    <row r="954" spans="1:4">
      <c r="A954" t="s">
        <v>2857</v>
      </c>
      <c r="B954" t="s">
        <v>2858</v>
      </c>
      <c r="C954" s="207">
        <v>305</v>
      </c>
      <c r="D954" s="207">
        <v>305</v>
      </c>
    </row>
    <row r="955" spans="1:4">
      <c r="A955" t="s">
        <v>2859</v>
      </c>
      <c r="B955" t="s">
        <v>2860</v>
      </c>
      <c r="C955" s="207">
        <v>0</v>
      </c>
      <c r="D955" s="207">
        <v>0</v>
      </c>
    </row>
    <row r="956" spans="1:4">
      <c r="A956" t="s">
        <v>2864</v>
      </c>
      <c r="B956" t="s">
        <v>2797</v>
      </c>
      <c r="C956" s="207">
        <v>0</v>
      </c>
      <c r="D956" s="207">
        <v>0</v>
      </c>
    </row>
    <row r="957" spans="1:4">
      <c r="A957" t="s">
        <v>2867</v>
      </c>
      <c r="B957" t="s">
        <v>2868</v>
      </c>
      <c r="C957" s="207">
        <v>1</v>
      </c>
      <c r="D957" s="207">
        <v>0</v>
      </c>
    </row>
    <row r="958" spans="1:4">
      <c r="B958" t="s">
        <v>3434</v>
      </c>
      <c r="C958" s="207">
        <v>13</v>
      </c>
      <c r="D958" s="207">
        <v>13</v>
      </c>
    </row>
    <row r="959" spans="1:4">
      <c r="A959" t="s">
        <v>2869</v>
      </c>
      <c r="B959" t="s">
        <v>2870</v>
      </c>
      <c r="C959" s="207">
        <v>8</v>
      </c>
      <c r="D959" s="207">
        <v>12</v>
      </c>
    </row>
    <row r="960" spans="1:4">
      <c r="B960" t="s">
        <v>3203</v>
      </c>
      <c r="C960" s="207">
        <v>0</v>
      </c>
      <c r="D960" s="207">
        <v>0</v>
      </c>
    </row>
    <row r="961" spans="1:4">
      <c r="B961" t="s">
        <v>3401</v>
      </c>
      <c r="C961" s="207">
        <v>0</v>
      </c>
      <c r="D961" s="207">
        <v>0</v>
      </c>
    </row>
    <row r="962" spans="1:4">
      <c r="A962" t="s">
        <v>2871</v>
      </c>
      <c r="B962" t="s">
        <v>2872</v>
      </c>
      <c r="C962" s="207">
        <v>15</v>
      </c>
      <c r="D962" s="207">
        <v>15</v>
      </c>
    </row>
    <row r="963" spans="1:4">
      <c r="A963" t="s">
        <v>2873</v>
      </c>
      <c r="B963" t="s">
        <v>2874</v>
      </c>
      <c r="C963" s="207">
        <v>0</v>
      </c>
      <c r="D963" s="207">
        <v>0</v>
      </c>
    </row>
    <row r="964" spans="1:4">
      <c r="A964" t="s">
        <v>2875</v>
      </c>
      <c r="B964" t="s">
        <v>2876</v>
      </c>
      <c r="C964" s="207">
        <v>8</v>
      </c>
      <c r="D964" s="207">
        <v>8</v>
      </c>
    </row>
    <row r="965" spans="1:4">
      <c r="B965" t="s">
        <v>3293</v>
      </c>
      <c r="C965" s="207">
        <v>8</v>
      </c>
      <c r="D965" s="207">
        <v>8</v>
      </c>
    </row>
    <row r="966" spans="1:4">
      <c r="B966" t="s">
        <v>3413</v>
      </c>
      <c r="C966" s="207">
        <v>0</v>
      </c>
      <c r="D966" s="207">
        <v>0</v>
      </c>
    </row>
    <row r="967" spans="1:4">
      <c r="A967" t="s">
        <v>2877</v>
      </c>
      <c r="B967" t="s">
        <v>2878</v>
      </c>
      <c r="C967" s="207">
        <v>110</v>
      </c>
      <c r="D967" s="207">
        <v>110</v>
      </c>
    </row>
    <row r="968" spans="1:4">
      <c r="B968" t="s">
        <v>3287</v>
      </c>
      <c r="C968" s="207">
        <v>33</v>
      </c>
      <c r="D968" s="207">
        <v>33</v>
      </c>
    </row>
    <row r="969" spans="1:4">
      <c r="B969" t="s">
        <v>4387</v>
      </c>
      <c r="C969" s="207">
        <v>2</v>
      </c>
      <c r="D969" s="207">
        <v>2</v>
      </c>
    </row>
    <row r="970" spans="1:4">
      <c r="A970" t="s">
        <v>2879</v>
      </c>
      <c r="B970" t="s">
        <v>2880</v>
      </c>
      <c r="C970" s="207">
        <v>0</v>
      </c>
      <c r="D970" s="207">
        <v>0</v>
      </c>
    </row>
    <row r="971" spans="1:4">
      <c r="A971" t="s">
        <v>2881</v>
      </c>
      <c r="B971" t="s">
        <v>2882</v>
      </c>
      <c r="C971" s="207">
        <v>1</v>
      </c>
      <c r="D971" s="207">
        <v>1</v>
      </c>
    </row>
    <row r="972" spans="1:4">
      <c r="A972" t="s">
        <v>2883</v>
      </c>
      <c r="B972" t="s">
        <v>2884</v>
      </c>
      <c r="C972" s="207">
        <v>16</v>
      </c>
      <c r="D972" s="207">
        <v>16</v>
      </c>
    </row>
    <row r="973" spans="1:4">
      <c r="A973" t="s">
        <v>2885</v>
      </c>
      <c r="B973" t="s">
        <v>2886</v>
      </c>
      <c r="C973" s="207">
        <v>2</v>
      </c>
      <c r="D973" s="207">
        <v>2</v>
      </c>
    </row>
    <row r="974" spans="1:4">
      <c r="A974" t="s">
        <v>2887</v>
      </c>
      <c r="B974" t="s">
        <v>2888</v>
      </c>
      <c r="C974" s="207">
        <v>10</v>
      </c>
      <c r="D974" s="207">
        <v>10</v>
      </c>
    </row>
    <row r="975" spans="1:4">
      <c r="A975" t="s">
        <v>2889</v>
      </c>
      <c r="B975" t="s">
        <v>2890</v>
      </c>
      <c r="C975" s="207">
        <v>1</v>
      </c>
      <c r="D975" s="207">
        <v>1</v>
      </c>
    </row>
    <row r="976" spans="1:4">
      <c r="A976" t="s">
        <v>2892</v>
      </c>
      <c r="B976" t="s">
        <v>2893</v>
      </c>
      <c r="C976" s="207">
        <v>1</v>
      </c>
      <c r="D976" s="207">
        <v>1</v>
      </c>
    </row>
    <row r="977" spans="1:4">
      <c r="A977" t="s">
        <v>2894</v>
      </c>
      <c r="B977" t="s">
        <v>2895</v>
      </c>
      <c r="C977" s="207">
        <v>11</v>
      </c>
      <c r="D977" s="207">
        <v>11</v>
      </c>
    </row>
    <row r="978" spans="1:4">
      <c r="A978" t="s">
        <v>2896</v>
      </c>
      <c r="B978" t="s">
        <v>2897</v>
      </c>
      <c r="C978" s="207">
        <v>1</v>
      </c>
      <c r="D978" s="207">
        <v>1</v>
      </c>
    </row>
    <row r="979" spans="1:4">
      <c r="A979" t="s">
        <v>2898</v>
      </c>
      <c r="B979" t="s">
        <v>2899</v>
      </c>
      <c r="C979" s="207">
        <v>7</v>
      </c>
      <c r="D979" s="207">
        <v>7</v>
      </c>
    </row>
    <row r="980" spans="1:4">
      <c r="A980" t="s">
        <v>2900</v>
      </c>
      <c r="B980" t="s">
        <v>2901</v>
      </c>
      <c r="C980" s="207">
        <v>17</v>
      </c>
      <c r="D980" s="207">
        <v>17</v>
      </c>
    </row>
    <row r="981" spans="1:4">
      <c r="A981" t="s">
        <v>2902</v>
      </c>
      <c r="B981" t="s">
        <v>2903</v>
      </c>
      <c r="C981" s="207">
        <v>45</v>
      </c>
      <c r="D981" s="207">
        <v>45</v>
      </c>
    </row>
    <row r="982" spans="1:4">
      <c r="A982" t="s">
        <v>2904</v>
      </c>
      <c r="B982" t="s">
        <v>2905</v>
      </c>
      <c r="C982" s="207">
        <v>3</v>
      </c>
      <c r="D982" s="207">
        <v>3</v>
      </c>
    </row>
    <row r="983" spans="1:4">
      <c r="A983" t="s">
        <v>2906</v>
      </c>
      <c r="B983" t="s">
        <v>2907</v>
      </c>
      <c r="C983" s="207">
        <v>1</v>
      </c>
      <c r="D983" s="207">
        <v>1</v>
      </c>
    </row>
    <row r="984" spans="1:4">
      <c r="A984" t="s">
        <v>2908</v>
      </c>
      <c r="B984" t="s">
        <v>2909</v>
      </c>
      <c r="C984" s="207">
        <v>1</v>
      </c>
      <c r="D984" s="207">
        <v>1</v>
      </c>
    </row>
    <row r="985" spans="1:4">
      <c r="A985" t="s">
        <v>2910</v>
      </c>
      <c r="B985" t="s">
        <v>2911</v>
      </c>
      <c r="C985" s="207">
        <v>2</v>
      </c>
      <c r="D985" s="207">
        <v>2</v>
      </c>
    </row>
    <row r="986" spans="1:4">
      <c r="A986" t="s">
        <v>2912</v>
      </c>
      <c r="B986" t="s">
        <v>2913</v>
      </c>
      <c r="C986" s="207">
        <v>4</v>
      </c>
      <c r="D986" s="207">
        <v>4</v>
      </c>
    </row>
    <row r="987" spans="1:4">
      <c r="A987" t="s">
        <v>2914</v>
      </c>
      <c r="B987" t="s">
        <v>2915</v>
      </c>
      <c r="C987" s="207">
        <v>5</v>
      </c>
      <c r="D987" s="207">
        <v>5</v>
      </c>
    </row>
    <row r="988" spans="1:4">
      <c r="A988" t="s">
        <v>2917</v>
      </c>
      <c r="B988" t="s">
        <v>1457</v>
      </c>
      <c r="C988" s="207">
        <v>5</v>
      </c>
      <c r="D988" s="207">
        <v>5</v>
      </c>
    </row>
    <row r="989" spans="1:4">
      <c r="A989" t="s">
        <v>2918</v>
      </c>
      <c r="B989" t="s">
        <v>2919</v>
      </c>
      <c r="C989" s="207">
        <v>141</v>
      </c>
      <c r="D989" s="207">
        <v>141</v>
      </c>
    </row>
    <row r="990" spans="1:4">
      <c r="B990" t="s">
        <v>4308</v>
      </c>
      <c r="C990" s="207">
        <v>0</v>
      </c>
      <c r="D990" s="207">
        <v>0</v>
      </c>
    </row>
    <row r="991" spans="1:4">
      <c r="A991" t="s">
        <v>2920</v>
      </c>
      <c r="B991" t="s">
        <v>2921</v>
      </c>
      <c r="C991" s="207">
        <v>12</v>
      </c>
      <c r="D991" s="207">
        <v>12</v>
      </c>
    </row>
    <row r="992" spans="1:4">
      <c r="A992" t="s">
        <v>2922</v>
      </c>
      <c r="B992" t="s">
        <v>2923</v>
      </c>
      <c r="C992" s="207">
        <v>15</v>
      </c>
      <c r="D992" s="207">
        <v>15</v>
      </c>
    </row>
    <row r="993" spans="1:4">
      <c r="A993" t="s">
        <v>2924</v>
      </c>
      <c r="B993" t="s">
        <v>2925</v>
      </c>
      <c r="C993" s="207">
        <v>18</v>
      </c>
      <c r="D993" s="207">
        <v>18</v>
      </c>
    </row>
    <row r="994" spans="1:4">
      <c r="A994" t="s">
        <v>2926</v>
      </c>
      <c r="B994" t="s">
        <v>2927</v>
      </c>
      <c r="C994" s="207">
        <v>0</v>
      </c>
      <c r="D994" s="207">
        <v>0</v>
      </c>
    </row>
    <row r="995" spans="1:4">
      <c r="A995" t="s">
        <v>2928</v>
      </c>
      <c r="B995" t="s">
        <v>2929</v>
      </c>
      <c r="C995" s="207">
        <v>2</v>
      </c>
      <c r="D995" s="207">
        <v>2</v>
      </c>
    </row>
    <row r="996" spans="1:4">
      <c r="B996" t="s">
        <v>4239</v>
      </c>
      <c r="C996" s="207">
        <v>6</v>
      </c>
      <c r="D996" s="207">
        <v>6</v>
      </c>
    </row>
    <row r="997" spans="1:4">
      <c r="A997" t="s">
        <v>2930</v>
      </c>
      <c r="B997" t="s">
        <v>2931</v>
      </c>
      <c r="C997" s="207">
        <v>6</v>
      </c>
      <c r="D997" s="207">
        <v>6</v>
      </c>
    </row>
    <row r="998" spans="1:4">
      <c r="A998" t="s">
        <v>2932</v>
      </c>
      <c r="B998" t="s">
        <v>2933</v>
      </c>
      <c r="C998" s="207">
        <v>11</v>
      </c>
      <c r="D998" s="207">
        <v>11</v>
      </c>
    </row>
    <row r="999" spans="1:4">
      <c r="A999" t="s">
        <v>2934</v>
      </c>
      <c r="B999" t="s">
        <v>2935</v>
      </c>
      <c r="C999" s="207">
        <v>6</v>
      </c>
      <c r="D999" s="207">
        <v>6</v>
      </c>
    </row>
    <row r="1000" spans="1:4">
      <c r="A1000" t="s">
        <v>2937</v>
      </c>
      <c r="B1000" t="s">
        <v>2938</v>
      </c>
      <c r="C1000" s="207">
        <v>66</v>
      </c>
      <c r="D1000" s="207">
        <v>66</v>
      </c>
    </row>
    <row r="1001" spans="1:4">
      <c r="B1001" t="s">
        <v>3299</v>
      </c>
      <c r="C1001" s="207">
        <v>5</v>
      </c>
      <c r="D1001" s="207">
        <v>5</v>
      </c>
    </row>
    <row r="1002" spans="1:4">
      <c r="B1002" t="s">
        <v>3555</v>
      </c>
      <c r="C1002" s="207">
        <v>0</v>
      </c>
      <c r="D1002" s="207">
        <v>0</v>
      </c>
    </row>
    <row r="1003" spans="1:4">
      <c r="B1003" t="s">
        <v>4291</v>
      </c>
      <c r="C1003" s="207">
        <v>0</v>
      </c>
      <c r="D1003" s="207">
        <v>0</v>
      </c>
    </row>
    <row r="1004" spans="1:4">
      <c r="A1004" t="s">
        <v>2939</v>
      </c>
      <c r="B1004" t="s">
        <v>2940</v>
      </c>
      <c r="C1004" s="207">
        <v>17</v>
      </c>
      <c r="D1004" s="207">
        <v>17</v>
      </c>
    </row>
    <row r="1005" spans="1:4">
      <c r="A1005" t="s">
        <v>2941</v>
      </c>
      <c r="B1005" t="s">
        <v>2942</v>
      </c>
      <c r="C1005" s="207">
        <v>3</v>
      </c>
      <c r="D1005" s="207">
        <v>3</v>
      </c>
    </row>
    <row r="1006" spans="1:4">
      <c r="B1006" t="s">
        <v>3290</v>
      </c>
      <c r="C1006" s="207">
        <v>3</v>
      </c>
      <c r="D1006" s="207">
        <v>3</v>
      </c>
    </row>
    <row r="1007" spans="1:4">
      <c r="A1007" t="s">
        <v>2944</v>
      </c>
      <c r="B1007" t="s">
        <v>2945</v>
      </c>
      <c r="C1007" s="207">
        <v>0</v>
      </c>
      <c r="D1007" s="207">
        <v>0</v>
      </c>
    </row>
    <row r="1008" spans="1:4">
      <c r="A1008" t="s">
        <v>2946</v>
      </c>
      <c r="B1008" t="s">
        <v>2947</v>
      </c>
      <c r="C1008" s="207">
        <v>3</v>
      </c>
      <c r="D1008" s="207">
        <v>3</v>
      </c>
    </row>
    <row r="1009" spans="1:4">
      <c r="A1009" t="s">
        <v>2949</v>
      </c>
      <c r="B1009" t="s">
        <v>2950</v>
      </c>
      <c r="C1009" s="207">
        <v>6</v>
      </c>
      <c r="D1009" s="207">
        <v>6</v>
      </c>
    </row>
    <row r="1010" spans="1:4">
      <c r="A1010" t="s">
        <v>2952</v>
      </c>
      <c r="B1010" t="s">
        <v>2953</v>
      </c>
      <c r="C1010" s="207">
        <v>5</v>
      </c>
      <c r="D1010" s="207">
        <v>5</v>
      </c>
    </row>
    <row r="1011" spans="1:4">
      <c r="A1011" t="s">
        <v>2954</v>
      </c>
      <c r="B1011" t="s">
        <v>2955</v>
      </c>
      <c r="C1011" s="207">
        <v>0</v>
      </c>
      <c r="D1011" s="207">
        <v>0</v>
      </c>
    </row>
    <row r="1012" spans="1:4">
      <c r="A1012" t="s">
        <v>2956</v>
      </c>
      <c r="B1012" t="s">
        <v>2957</v>
      </c>
      <c r="C1012" s="207">
        <v>1</v>
      </c>
      <c r="D1012" s="207">
        <v>1</v>
      </c>
    </row>
    <row r="1013" spans="1:4">
      <c r="A1013" t="s">
        <v>2958</v>
      </c>
      <c r="B1013" t="s">
        <v>2959</v>
      </c>
      <c r="C1013" s="207">
        <v>10</v>
      </c>
      <c r="D1013" s="207">
        <v>10</v>
      </c>
    </row>
    <row r="1014" spans="1:4">
      <c r="A1014" t="s">
        <v>2960</v>
      </c>
      <c r="B1014" t="s">
        <v>2961</v>
      </c>
      <c r="C1014" s="207">
        <v>25</v>
      </c>
      <c r="D1014" s="207">
        <v>25</v>
      </c>
    </row>
    <row r="1015" spans="1:4">
      <c r="A1015" t="s">
        <v>2962</v>
      </c>
      <c r="B1015" t="s">
        <v>2963</v>
      </c>
      <c r="C1015" s="207">
        <v>4</v>
      </c>
      <c r="D1015" s="207">
        <v>4</v>
      </c>
    </row>
    <row r="1016" spans="1:4">
      <c r="A1016" t="s">
        <v>2964</v>
      </c>
      <c r="B1016" t="s">
        <v>2965</v>
      </c>
      <c r="C1016" s="207">
        <v>10</v>
      </c>
      <c r="D1016" s="207">
        <v>10</v>
      </c>
    </row>
    <row r="1017" spans="1:4">
      <c r="B1017" t="s">
        <v>3636</v>
      </c>
      <c r="C1017" s="207">
        <v>0</v>
      </c>
      <c r="D1017" s="207">
        <v>0</v>
      </c>
    </row>
    <row r="1018" spans="1:4">
      <c r="A1018" t="s">
        <v>2966</v>
      </c>
      <c r="B1018" t="s">
        <v>2967</v>
      </c>
      <c r="C1018" s="207">
        <v>1</v>
      </c>
      <c r="D1018" s="207">
        <v>1</v>
      </c>
    </row>
    <row r="1019" spans="1:4">
      <c r="B1019" t="s">
        <v>3305</v>
      </c>
      <c r="C1019" s="207">
        <v>6</v>
      </c>
      <c r="D1019" s="207">
        <v>6</v>
      </c>
    </row>
    <row r="1020" spans="1:4">
      <c r="B1020" t="s">
        <v>4202</v>
      </c>
      <c r="C1020" s="207">
        <v>4</v>
      </c>
      <c r="D1020" s="207">
        <v>4</v>
      </c>
    </row>
    <row r="1021" spans="1:4">
      <c r="A1021" t="s">
        <v>2968</v>
      </c>
      <c r="B1021" t="s">
        <v>2969</v>
      </c>
      <c r="C1021" s="207">
        <v>4</v>
      </c>
      <c r="D1021" s="207">
        <v>4</v>
      </c>
    </row>
    <row r="1022" spans="1:4">
      <c r="B1022" t="s">
        <v>3302</v>
      </c>
      <c r="C1022" s="207">
        <v>0</v>
      </c>
      <c r="D1022" s="207">
        <v>0</v>
      </c>
    </row>
    <row r="1023" spans="1:4">
      <c r="B1023" t="s">
        <v>3612</v>
      </c>
      <c r="C1023" s="207">
        <v>0</v>
      </c>
      <c r="D1023" s="207">
        <v>0</v>
      </c>
    </row>
    <row r="1024" spans="1:4">
      <c r="B1024" t="s">
        <v>4199</v>
      </c>
      <c r="C1024" s="207">
        <v>0</v>
      </c>
      <c r="D1024" s="207">
        <v>0</v>
      </c>
    </row>
    <row r="1025" spans="1:4">
      <c r="A1025" t="s">
        <v>2970</v>
      </c>
      <c r="B1025" t="s">
        <v>2969</v>
      </c>
      <c r="C1025" s="207">
        <v>6</v>
      </c>
      <c r="D1025" s="207">
        <v>6</v>
      </c>
    </row>
    <row r="1026" spans="1:4">
      <c r="B1026" t="s">
        <v>2971</v>
      </c>
      <c r="C1026" s="207">
        <v>46</v>
      </c>
      <c r="D1026" s="207">
        <v>46</v>
      </c>
    </row>
    <row r="1027" spans="1:4">
      <c r="B1027" t="s">
        <v>3738</v>
      </c>
      <c r="C1027" s="207">
        <v>0</v>
      </c>
      <c r="D1027" s="207">
        <v>0</v>
      </c>
    </row>
    <row r="1028" spans="1:4">
      <c r="A1028" t="s">
        <v>2972</v>
      </c>
      <c r="B1028" t="s">
        <v>2973</v>
      </c>
      <c r="C1028" s="207">
        <v>18</v>
      </c>
      <c r="D1028" s="207">
        <v>18</v>
      </c>
    </row>
    <row r="1029" spans="1:4">
      <c r="A1029" t="s">
        <v>2974</v>
      </c>
      <c r="B1029" t="s">
        <v>2975</v>
      </c>
      <c r="C1029" s="207">
        <v>11</v>
      </c>
      <c r="D1029" s="207">
        <v>11</v>
      </c>
    </row>
    <row r="1030" spans="1:4">
      <c r="B1030" t="s">
        <v>3602</v>
      </c>
      <c r="C1030" s="207">
        <v>0</v>
      </c>
      <c r="D1030" s="207">
        <v>0</v>
      </c>
    </row>
    <row r="1031" spans="1:4">
      <c r="A1031" t="s">
        <v>2976</v>
      </c>
      <c r="B1031" t="s">
        <v>2977</v>
      </c>
      <c r="C1031" s="207">
        <v>2</v>
      </c>
      <c r="D1031" s="207">
        <v>2</v>
      </c>
    </row>
    <row r="1032" spans="1:4">
      <c r="A1032" t="s">
        <v>2978</v>
      </c>
      <c r="B1032" t="s">
        <v>2979</v>
      </c>
      <c r="C1032" s="207">
        <v>0</v>
      </c>
      <c r="D1032" s="207">
        <v>0</v>
      </c>
    </row>
    <row r="1033" spans="1:4">
      <c r="A1033" t="s">
        <v>2980</v>
      </c>
      <c r="B1033" t="s">
        <v>2981</v>
      </c>
      <c r="C1033" s="207">
        <v>3</v>
      </c>
      <c r="D1033" s="207">
        <v>3</v>
      </c>
    </row>
    <row r="1034" spans="1:4">
      <c r="A1034" t="s">
        <v>2982</v>
      </c>
      <c r="B1034" t="s">
        <v>2983</v>
      </c>
      <c r="C1034" s="207">
        <v>0</v>
      </c>
      <c r="D1034" s="207">
        <v>0</v>
      </c>
    </row>
    <row r="1035" spans="1:4">
      <c r="A1035" t="s">
        <v>2984</v>
      </c>
      <c r="B1035" t="s">
        <v>2985</v>
      </c>
      <c r="C1035" s="207">
        <v>0</v>
      </c>
      <c r="D1035" s="207">
        <v>0</v>
      </c>
    </row>
    <row r="1036" spans="1:4">
      <c r="A1036" t="s">
        <v>2986</v>
      </c>
      <c r="B1036" t="s">
        <v>2987</v>
      </c>
      <c r="C1036" s="207">
        <v>2</v>
      </c>
      <c r="D1036" s="207">
        <v>2</v>
      </c>
    </row>
    <row r="1037" spans="1:4">
      <c r="A1037" t="s">
        <v>2988</v>
      </c>
      <c r="B1037" t="s">
        <v>2989</v>
      </c>
      <c r="C1037" s="207">
        <v>7</v>
      </c>
      <c r="D1037" s="207">
        <v>7</v>
      </c>
    </row>
    <row r="1038" spans="1:4">
      <c r="A1038" t="s">
        <v>2990</v>
      </c>
      <c r="B1038" t="s">
        <v>2991</v>
      </c>
      <c r="C1038" s="207">
        <v>0</v>
      </c>
      <c r="D1038" s="207">
        <v>0</v>
      </c>
    </row>
    <row r="1039" spans="1:4">
      <c r="A1039" t="s">
        <v>2992</v>
      </c>
      <c r="B1039" t="s">
        <v>2993</v>
      </c>
      <c r="C1039" s="207">
        <v>1</v>
      </c>
      <c r="D1039" s="207">
        <v>1</v>
      </c>
    </row>
    <row r="1040" spans="1:4">
      <c r="B1040" t="s">
        <v>3119</v>
      </c>
      <c r="C1040" s="207">
        <v>0</v>
      </c>
      <c r="D1040" s="207">
        <v>0</v>
      </c>
    </row>
    <row r="1041" spans="1:4">
      <c r="A1041" t="s">
        <v>2994</v>
      </c>
      <c r="B1041" t="s">
        <v>2995</v>
      </c>
      <c r="C1041" s="207">
        <v>1</v>
      </c>
      <c r="D1041" s="207">
        <v>1</v>
      </c>
    </row>
    <row r="1042" spans="1:4">
      <c r="B1042" t="s">
        <v>3043</v>
      </c>
      <c r="C1042" s="207">
        <v>0</v>
      </c>
      <c r="D1042" s="207">
        <v>0</v>
      </c>
    </row>
    <row r="1043" spans="1:4">
      <c r="A1043" t="s">
        <v>2996</v>
      </c>
      <c r="B1043" t="s">
        <v>2997</v>
      </c>
      <c r="C1043" s="207">
        <v>4</v>
      </c>
      <c r="D1043" s="207">
        <v>4</v>
      </c>
    </row>
    <row r="1044" spans="1:4">
      <c r="A1044" t="s">
        <v>2998</v>
      </c>
      <c r="B1044" t="s">
        <v>2999</v>
      </c>
      <c r="C1044" s="207">
        <v>0</v>
      </c>
      <c r="D1044" s="207">
        <v>0</v>
      </c>
    </row>
    <row r="1045" spans="1:4">
      <c r="A1045" t="s">
        <v>3000</v>
      </c>
      <c r="B1045" t="s">
        <v>3001</v>
      </c>
      <c r="C1045" s="207">
        <v>0</v>
      </c>
      <c r="D1045" s="207">
        <v>0</v>
      </c>
    </row>
    <row r="1046" spans="1:4">
      <c r="A1046" t="s">
        <v>3002</v>
      </c>
      <c r="B1046" t="s">
        <v>3003</v>
      </c>
      <c r="C1046" s="207">
        <v>0</v>
      </c>
      <c r="D1046" s="207">
        <v>0</v>
      </c>
    </row>
    <row r="1047" spans="1:4">
      <c r="A1047" t="s">
        <v>3004</v>
      </c>
      <c r="B1047" t="s">
        <v>3005</v>
      </c>
      <c r="C1047" s="207">
        <v>0</v>
      </c>
      <c r="D1047" s="207">
        <v>0</v>
      </c>
    </row>
    <row r="1048" spans="1:4">
      <c r="A1048" t="s">
        <v>3006</v>
      </c>
      <c r="B1048" t="s">
        <v>3007</v>
      </c>
      <c r="C1048" s="207">
        <v>0</v>
      </c>
      <c r="D1048" s="207">
        <v>0</v>
      </c>
    </row>
    <row r="1049" spans="1:4">
      <c r="A1049" t="s">
        <v>3008</v>
      </c>
      <c r="B1049" t="s">
        <v>3009</v>
      </c>
      <c r="C1049" s="207">
        <v>1</v>
      </c>
      <c r="D1049" s="207">
        <v>1</v>
      </c>
    </row>
    <row r="1050" spans="1:4">
      <c r="A1050" t="s">
        <v>3010</v>
      </c>
      <c r="B1050" t="s">
        <v>3011</v>
      </c>
      <c r="C1050" s="207">
        <v>0</v>
      </c>
      <c r="D1050" s="207">
        <v>0</v>
      </c>
    </row>
    <row r="1051" spans="1:4">
      <c r="B1051" t="s">
        <v>4258</v>
      </c>
      <c r="C1051" s="207">
        <v>0</v>
      </c>
      <c r="D1051" s="207">
        <v>0</v>
      </c>
    </row>
    <row r="1052" spans="1:4">
      <c r="A1052" t="s">
        <v>3012</v>
      </c>
      <c r="B1052" t="s">
        <v>3013</v>
      </c>
      <c r="C1052" s="207">
        <v>0</v>
      </c>
      <c r="D1052" s="207">
        <v>0</v>
      </c>
    </row>
    <row r="1053" spans="1:4">
      <c r="A1053" t="s">
        <v>3014</v>
      </c>
      <c r="B1053" t="s">
        <v>3015</v>
      </c>
      <c r="C1053" s="207">
        <v>5</v>
      </c>
      <c r="D1053" s="207">
        <v>5</v>
      </c>
    </row>
    <row r="1054" spans="1:4">
      <c r="B1054" t="s">
        <v>3460</v>
      </c>
      <c r="C1054" s="207">
        <v>0</v>
      </c>
      <c r="D1054" s="207">
        <v>0</v>
      </c>
    </row>
    <row r="1055" spans="1:4">
      <c r="A1055" t="s">
        <v>3016</v>
      </c>
      <c r="B1055" t="s">
        <v>3017</v>
      </c>
      <c r="C1055" s="207">
        <v>0</v>
      </c>
      <c r="D1055" s="207">
        <v>0</v>
      </c>
    </row>
    <row r="1056" spans="1:4">
      <c r="A1056" t="s">
        <v>3018</v>
      </c>
      <c r="B1056" t="s">
        <v>3019</v>
      </c>
      <c r="C1056" s="207">
        <v>0</v>
      </c>
      <c r="D1056" s="207">
        <v>0</v>
      </c>
    </row>
    <row r="1057" spans="1:4">
      <c r="B1057" t="s">
        <v>3815</v>
      </c>
      <c r="C1057" s="207">
        <v>0</v>
      </c>
      <c r="D1057" s="207">
        <v>0</v>
      </c>
    </row>
    <row r="1058" spans="1:4">
      <c r="B1058" t="s">
        <v>4261</v>
      </c>
      <c r="C1058" s="207">
        <v>0</v>
      </c>
      <c r="D1058" s="207">
        <v>0</v>
      </c>
    </row>
    <row r="1059" spans="1:4">
      <c r="B1059" t="s">
        <v>4392</v>
      </c>
      <c r="C1059" s="207">
        <v>1</v>
      </c>
      <c r="D1059" s="207">
        <v>1</v>
      </c>
    </row>
    <row r="1060" spans="1:4">
      <c r="A1060" t="s">
        <v>3020</v>
      </c>
      <c r="B1060" t="s">
        <v>3021</v>
      </c>
      <c r="C1060" s="207">
        <v>0</v>
      </c>
      <c r="D1060" s="207">
        <v>0</v>
      </c>
    </row>
    <row r="1061" spans="1:4">
      <c r="A1061" t="s">
        <v>3022</v>
      </c>
      <c r="B1061" t="s">
        <v>3023</v>
      </c>
      <c r="C1061" s="207">
        <v>0</v>
      </c>
      <c r="D1061" s="207">
        <v>0</v>
      </c>
    </row>
    <row r="1062" spans="1:4">
      <c r="A1062" t="s">
        <v>3024</v>
      </c>
      <c r="B1062" t="s">
        <v>3025</v>
      </c>
      <c r="C1062" s="207">
        <v>0</v>
      </c>
      <c r="D1062" s="207">
        <v>0</v>
      </c>
    </row>
    <row r="1063" spans="1:4">
      <c r="A1063" t="s">
        <v>3026</v>
      </c>
      <c r="B1063" t="s">
        <v>3027</v>
      </c>
      <c r="C1063" s="207">
        <v>0</v>
      </c>
      <c r="D1063" s="207">
        <v>0</v>
      </c>
    </row>
    <row r="1064" spans="1:4">
      <c r="A1064" t="s">
        <v>3028</v>
      </c>
      <c r="B1064" t="s">
        <v>3029</v>
      </c>
      <c r="C1064" s="207">
        <v>0</v>
      </c>
      <c r="D1064" s="207">
        <v>0</v>
      </c>
    </row>
    <row r="1065" spans="1:4">
      <c r="B1065" t="s">
        <v>4271</v>
      </c>
      <c r="C1065" s="207">
        <v>1</v>
      </c>
      <c r="D1065" s="207">
        <v>1</v>
      </c>
    </row>
    <row r="1066" spans="1:4">
      <c r="A1066" t="s">
        <v>3030</v>
      </c>
      <c r="B1066" t="s">
        <v>3031</v>
      </c>
      <c r="C1066" s="207">
        <v>0</v>
      </c>
      <c r="D1066" s="207">
        <v>0</v>
      </c>
    </row>
    <row r="1067" spans="1:4">
      <c r="A1067" t="s">
        <v>3032</v>
      </c>
      <c r="B1067" t="s">
        <v>3033</v>
      </c>
      <c r="C1067" s="207">
        <v>0</v>
      </c>
      <c r="D1067" s="207">
        <v>0</v>
      </c>
    </row>
    <row r="1068" spans="1:4">
      <c r="A1068" t="s">
        <v>3034</v>
      </c>
      <c r="B1068" t="s">
        <v>3035</v>
      </c>
      <c r="C1068" s="207">
        <v>0</v>
      </c>
      <c r="D1068" s="207">
        <v>0</v>
      </c>
    </row>
    <row r="1069" spans="1:4">
      <c r="B1069" t="s">
        <v>4333</v>
      </c>
      <c r="C1069" s="207">
        <v>1</v>
      </c>
      <c r="D1069" s="207">
        <v>1</v>
      </c>
    </row>
    <row r="1070" spans="1:4">
      <c r="A1070" t="s">
        <v>3036</v>
      </c>
      <c r="B1070" t="s">
        <v>3037</v>
      </c>
      <c r="C1070" s="207">
        <v>2</v>
      </c>
      <c r="D1070" s="207">
        <v>2</v>
      </c>
    </row>
    <row r="1071" spans="1:4">
      <c r="A1071" t="s">
        <v>3039</v>
      </c>
      <c r="B1071" t="s">
        <v>3040</v>
      </c>
      <c r="C1071" s="207">
        <v>3</v>
      </c>
      <c r="D1071" s="207">
        <v>3</v>
      </c>
    </row>
    <row r="1072" spans="1:4">
      <c r="A1072" t="s">
        <v>3041</v>
      </c>
      <c r="B1072" t="s">
        <v>3042</v>
      </c>
      <c r="C1072" s="207">
        <v>0</v>
      </c>
      <c r="D1072" s="207">
        <v>0</v>
      </c>
    </row>
    <row r="1073" spans="1:4">
      <c r="A1073" t="s">
        <v>3044</v>
      </c>
      <c r="B1073" t="s">
        <v>3045</v>
      </c>
      <c r="C1073" s="207">
        <v>1</v>
      </c>
      <c r="D1073" s="207">
        <v>1</v>
      </c>
    </row>
    <row r="1074" spans="1:4">
      <c r="B1074" t="s">
        <v>4248</v>
      </c>
      <c r="C1074" s="207">
        <v>6</v>
      </c>
      <c r="D1074" s="207">
        <v>6</v>
      </c>
    </row>
    <row r="1075" spans="1:4">
      <c r="A1075" t="s">
        <v>3046</v>
      </c>
      <c r="B1075" t="s">
        <v>3047</v>
      </c>
      <c r="C1075" s="207">
        <v>9</v>
      </c>
      <c r="D1075" s="207">
        <v>9</v>
      </c>
    </row>
    <row r="1076" spans="1:4">
      <c r="A1076" t="s">
        <v>3048</v>
      </c>
      <c r="B1076" t="s">
        <v>3049</v>
      </c>
      <c r="C1076" s="207">
        <v>0</v>
      </c>
      <c r="D1076" s="207">
        <v>0</v>
      </c>
    </row>
    <row r="1077" spans="1:4">
      <c r="A1077" t="s">
        <v>3050</v>
      </c>
      <c r="B1077" t="s">
        <v>3051</v>
      </c>
      <c r="C1077" s="207">
        <v>0</v>
      </c>
      <c r="D1077" s="207">
        <v>0</v>
      </c>
    </row>
    <row r="1078" spans="1:4">
      <c r="A1078" t="s">
        <v>3052</v>
      </c>
      <c r="B1078" t="s">
        <v>3053</v>
      </c>
      <c r="C1078" s="207">
        <v>1</v>
      </c>
      <c r="D1078" s="207">
        <v>1</v>
      </c>
    </row>
    <row r="1079" spans="1:4">
      <c r="A1079" t="s">
        <v>3054</v>
      </c>
      <c r="B1079" t="s">
        <v>3055</v>
      </c>
      <c r="C1079" s="207">
        <v>2</v>
      </c>
      <c r="D1079" s="207">
        <v>2</v>
      </c>
    </row>
    <row r="1080" spans="1:4">
      <c r="A1080" t="s">
        <v>3056</v>
      </c>
      <c r="B1080" t="s">
        <v>3057</v>
      </c>
      <c r="C1080" s="207">
        <v>1</v>
      </c>
      <c r="D1080" s="207">
        <v>1</v>
      </c>
    </row>
    <row r="1081" spans="1:4">
      <c r="A1081" t="s">
        <v>3058</v>
      </c>
      <c r="B1081" t="s">
        <v>3059</v>
      </c>
      <c r="C1081" s="207">
        <v>0</v>
      </c>
      <c r="D1081" s="207">
        <v>0</v>
      </c>
    </row>
    <row r="1082" spans="1:4">
      <c r="A1082" t="s">
        <v>3060</v>
      </c>
      <c r="B1082" t="s">
        <v>3061</v>
      </c>
      <c r="C1082" s="207">
        <v>0</v>
      </c>
      <c r="D1082" s="207">
        <v>0</v>
      </c>
    </row>
    <row r="1083" spans="1:4">
      <c r="A1083" t="s">
        <v>3062</v>
      </c>
      <c r="B1083" t="s">
        <v>3063</v>
      </c>
      <c r="C1083" s="207">
        <v>0</v>
      </c>
      <c r="D1083" s="207">
        <v>0</v>
      </c>
    </row>
    <row r="1084" spans="1:4">
      <c r="A1084" t="s">
        <v>3064</v>
      </c>
      <c r="B1084" t="s">
        <v>3065</v>
      </c>
      <c r="C1084" s="207">
        <v>0</v>
      </c>
      <c r="D1084" s="207">
        <v>0</v>
      </c>
    </row>
    <row r="1085" spans="1:4">
      <c r="A1085" t="s">
        <v>3066</v>
      </c>
      <c r="B1085" t="s">
        <v>3067</v>
      </c>
      <c r="C1085" s="207">
        <v>0</v>
      </c>
      <c r="D1085" s="207">
        <v>0</v>
      </c>
    </row>
    <row r="1086" spans="1:4">
      <c r="A1086" t="s">
        <v>3068</v>
      </c>
      <c r="B1086" t="s">
        <v>3069</v>
      </c>
      <c r="C1086" s="207">
        <v>2</v>
      </c>
      <c r="D1086" s="207">
        <v>2</v>
      </c>
    </row>
    <row r="1087" spans="1:4">
      <c r="B1087" t="s">
        <v>3645</v>
      </c>
      <c r="C1087" s="207">
        <v>0</v>
      </c>
      <c r="D1087" s="207">
        <v>0</v>
      </c>
    </row>
    <row r="1088" spans="1:4">
      <c r="A1088" t="s">
        <v>3070</v>
      </c>
      <c r="B1088" t="s">
        <v>3071</v>
      </c>
      <c r="C1088" s="207">
        <v>0</v>
      </c>
      <c r="D1088" s="207">
        <v>0</v>
      </c>
    </row>
    <row r="1089" spans="1:4">
      <c r="A1089" t="s">
        <v>3072</v>
      </c>
      <c r="B1089" t="s">
        <v>3073</v>
      </c>
      <c r="C1089" s="207">
        <v>0</v>
      </c>
      <c r="D1089" s="207">
        <v>0</v>
      </c>
    </row>
    <row r="1090" spans="1:4">
      <c r="A1090" t="s">
        <v>3074</v>
      </c>
      <c r="B1090" t="s">
        <v>3075</v>
      </c>
      <c r="C1090" s="207">
        <v>0</v>
      </c>
      <c r="D1090" s="207">
        <v>0</v>
      </c>
    </row>
    <row r="1091" spans="1:4">
      <c r="B1091" t="s">
        <v>3672</v>
      </c>
      <c r="C1091" s="207">
        <v>0</v>
      </c>
      <c r="D1091" s="207">
        <v>0</v>
      </c>
    </row>
    <row r="1092" spans="1:4">
      <c r="A1092" t="s">
        <v>3076</v>
      </c>
      <c r="B1092" t="s">
        <v>3077</v>
      </c>
      <c r="C1092" s="207">
        <v>0</v>
      </c>
      <c r="D1092" s="207">
        <v>0</v>
      </c>
    </row>
    <row r="1093" spans="1:4">
      <c r="A1093" t="s">
        <v>3078</v>
      </c>
      <c r="B1093" t="s">
        <v>3079</v>
      </c>
      <c r="C1093" s="207">
        <v>1</v>
      </c>
      <c r="D1093" s="207">
        <v>1</v>
      </c>
    </row>
    <row r="1094" spans="1:4">
      <c r="A1094" t="s">
        <v>3080</v>
      </c>
      <c r="B1094" t="s">
        <v>3081</v>
      </c>
      <c r="C1094" s="207">
        <v>31</v>
      </c>
      <c r="D1094" s="207">
        <v>31</v>
      </c>
    </row>
    <row r="1095" spans="1:4">
      <c r="B1095" t="s">
        <v>3451</v>
      </c>
      <c r="C1095" s="207">
        <v>0</v>
      </c>
      <c r="D1095" s="207">
        <v>0</v>
      </c>
    </row>
    <row r="1096" spans="1:4">
      <c r="A1096" t="s">
        <v>3082</v>
      </c>
      <c r="B1096" t="s">
        <v>3083</v>
      </c>
      <c r="C1096" s="207">
        <v>1</v>
      </c>
      <c r="D1096" s="207">
        <v>1</v>
      </c>
    </row>
    <row r="1097" spans="1:4">
      <c r="A1097" t="s">
        <v>3084</v>
      </c>
      <c r="B1097" t="s">
        <v>3085</v>
      </c>
      <c r="C1097" s="207">
        <v>1</v>
      </c>
      <c r="D1097" s="207">
        <v>1</v>
      </c>
    </row>
    <row r="1098" spans="1:4">
      <c r="A1098" t="s">
        <v>3087</v>
      </c>
      <c r="B1098" t="s">
        <v>3088</v>
      </c>
      <c r="C1098" s="207">
        <v>1</v>
      </c>
      <c r="D1098" s="207">
        <v>1</v>
      </c>
    </row>
    <row r="1099" spans="1:4">
      <c r="B1099" t="s">
        <v>3778</v>
      </c>
      <c r="C1099" s="207">
        <v>25</v>
      </c>
      <c r="D1099" s="207">
        <v>25</v>
      </c>
    </row>
    <row r="1100" spans="1:4">
      <c r="A1100" t="s">
        <v>3089</v>
      </c>
      <c r="B1100" t="s">
        <v>2977</v>
      </c>
      <c r="C1100" s="207">
        <v>0</v>
      </c>
      <c r="D1100" s="207">
        <v>0</v>
      </c>
    </row>
    <row r="1101" spans="1:4">
      <c r="A1101" t="s">
        <v>3090</v>
      </c>
      <c r="B1101" t="s">
        <v>3091</v>
      </c>
      <c r="C1101" s="207">
        <v>0</v>
      </c>
      <c r="D1101" s="207">
        <v>0</v>
      </c>
    </row>
    <row r="1102" spans="1:4">
      <c r="A1102" t="s">
        <v>3092</v>
      </c>
      <c r="B1102" t="s">
        <v>3073</v>
      </c>
      <c r="C1102" s="207">
        <v>6</v>
      </c>
      <c r="D1102" s="207">
        <v>6</v>
      </c>
    </row>
    <row r="1103" spans="1:4">
      <c r="A1103" t="s">
        <v>3093</v>
      </c>
      <c r="B1103" t="s">
        <v>3094</v>
      </c>
      <c r="C1103" s="207">
        <v>1</v>
      </c>
      <c r="D1103" s="207">
        <v>1</v>
      </c>
    </row>
    <row r="1104" spans="1:4">
      <c r="A1104" t="s">
        <v>3095</v>
      </c>
      <c r="B1104" t="s">
        <v>3096</v>
      </c>
      <c r="C1104" s="207">
        <v>1</v>
      </c>
      <c r="D1104" s="207">
        <v>1</v>
      </c>
    </row>
    <row r="1105" spans="1:4">
      <c r="A1105" t="s">
        <v>3097</v>
      </c>
      <c r="B1105" t="s">
        <v>3098</v>
      </c>
      <c r="C1105" s="207">
        <v>0</v>
      </c>
      <c r="D1105" s="207">
        <v>0</v>
      </c>
    </row>
    <row r="1106" spans="1:4">
      <c r="A1106" t="s">
        <v>3099</v>
      </c>
      <c r="B1106" t="s">
        <v>3100</v>
      </c>
      <c r="C1106" s="207">
        <v>0</v>
      </c>
      <c r="D1106" s="207">
        <v>0</v>
      </c>
    </row>
    <row r="1107" spans="1:4">
      <c r="A1107" t="s">
        <v>3101</v>
      </c>
      <c r="B1107" t="s">
        <v>3102</v>
      </c>
      <c r="C1107" s="207">
        <v>8</v>
      </c>
      <c r="D1107" s="207">
        <v>8</v>
      </c>
    </row>
    <row r="1108" spans="1:4">
      <c r="A1108" t="s">
        <v>3103</v>
      </c>
      <c r="B1108" t="s">
        <v>3104</v>
      </c>
      <c r="C1108" s="207">
        <v>0</v>
      </c>
      <c r="D1108" s="207">
        <v>0</v>
      </c>
    </row>
    <row r="1109" spans="1:4">
      <c r="A1109" t="s">
        <v>3105</v>
      </c>
      <c r="B1109" t="s">
        <v>3106</v>
      </c>
      <c r="C1109" s="207">
        <v>0</v>
      </c>
      <c r="D1109" s="207">
        <v>0</v>
      </c>
    </row>
    <row r="1110" spans="1:4">
      <c r="A1110" t="s">
        <v>3107</v>
      </c>
      <c r="B1110" t="s">
        <v>3108</v>
      </c>
      <c r="C1110" s="207">
        <v>8</v>
      </c>
      <c r="D1110" s="207">
        <v>8</v>
      </c>
    </row>
    <row r="1111" spans="1:4">
      <c r="A1111" t="s">
        <v>3109</v>
      </c>
      <c r="B1111" t="s">
        <v>3110</v>
      </c>
      <c r="C1111" s="207">
        <v>0</v>
      </c>
      <c r="D1111" s="207">
        <v>0</v>
      </c>
    </row>
    <row r="1112" spans="1:4">
      <c r="A1112" t="s">
        <v>3111</v>
      </c>
      <c r="B1112" t="s">
        <v>3112</v>
      </c>
      <c r="C1112" s="207">
        <v>0</v>
      </c>
      <c r="D1112" s="207">
        <v>0</v>
      </c>
    </row>
    <row r="1113" spans="1:4">
      <c r="A1113" t="s">
        <v>3113</v>
      </c>
      <c r="B1113" t="s">
        <v>3114</v>
      </c>
      <c r="C1113" s="207">
        <v>1</v>
      </c>
      <c r="D1113" s="207">
        <v>1</v>
      </c>
    </row>
    <row r="1114" spans="1:4">
      <c r="A1114" t="s">
        <v>3115</v>
      </c>
      <c r="B1114" t="s">
        <v>3116</v>
      </c>
      <c r="C1114" s="207">
        <v>0</v>
      </c>
      <c r="D1114" s="207">
        <v>0</v>
      </c>
    </row>
    <row r="1115" spans="1:4">
      <c r="A1115" t="s">
        <v>3117</v>
      </c>
      <c r="B1115" t="s">
        <v>3118</v>
      </c>
      <c r="C1115" s="207">
        <v>0</v>
      </c>
      <c r="D1115" s="207">
        <v>0</v>
      </c>
    </row>
    <row r="1116" spans="1:4">
      <c r="A1116" t="s">
        <v>3120</v>
      </c>
      <c r="B1116" t="s">
        <v>3121</v>
      </c>
      <c r="C1116" s="207">
        <v>0</v>
      </c>
      <c r="D1116" s="207">
        <v>0</v>
      </c>
    </row>
    <row r="1117" spans="1:4">
      <c r="A1117" t="s">
        <v>3124</v>
      </c>
      <c r="B1117" t="s">
        <v>3125</v>
      </c>
      <c r="C1117" s="207">
        <v>4</v>
      </c>
      <c r="D1117" s="207">
        <v>4</v>
      </c>
    </row>
    <row r="1118" spans="1:4">
      <c r="A1118" t="s">
        <v>3127</v>
      </c>
      <c r="B1118" t="s">
        <v>3128</v>
      </c>
      <c r="C1118" s="207">
        <v>0</v>
      </c>
      <c r="D1118" s="207">
        <v>0</v>
      </c>
    </row>
    <row r="1119" spans="1:4">
      <c r="A1119" t="s">
        <v>3130</v>
      </c>
      <c r="B1119" t="s">
        <v>3131</v>
      </c>
      <c r="C1119" s="207">
        <v>0</v>
      </c>
      <c r="D1119" s="207">
        <v>0</v>
      </c>
    </row>
    <row r="1120" spans="1:4">
      <c r="A1120" t="s">
        <v>3132</v>
      </c>
      <c r="B1120" t="s">
        <v>3133</v>
      </c>
      <c r="C1120" s="207">
        <v>0</v>
      </c>
      <c r="D1120" s="207">
        <v>0</v>
      </c>
    </row>
    <row r="1121" spans="1:4">
      <c r="A1121" t="s">
        <v>3134</v>
      </c>
      <c r="B1121" t="s">
        <v>3135</v>
      </c>
      <c r="C1121" s="207">
        <v>2</v>
      </c>
      <c r="D1121" s="207">
        <v>2</v>
      </c>
    </row>
    <row r="1122" spans="1:4">
      <c r="A1122" t="s">
        <v>3136</v>
      </c>
      <c r="B1122" t="s">
        <v>3137</v>
      </c>
      <c r="C1122" s="207">
        <v>1</v>
      </c>
      <c r="D1122" s="207">
        <v>1</v>
      </c>
    </row>
    <row r="1123" spans="1:4">
      <c r="B1123" t="s">
        <v>3420</v>
      </c>
      <c r="C1123" s="207">
        <v>5</v>
      </c>
      <c r="D1123" s="207">
        <v>5</v>
      </c>
    </row>
    <row r="1124" spans="1:4">
      <c r="A1124" t="s">
        <v>3138</v>
      </c>
      <c r="B1124" t="s">
        <v>3139</v>
      </c>
      <c r="C1124" s="207">
        <v>1</v>
      </c>
      <c r="D1124" s="207">
        <v>1</v>
      </c>
    </row>
    <row r="1125" spans="1:4">
      <c r="A1125" t="s">
        <v>3140</v>
      </c>
      <c r="B1125" t="s">
        <v>3141</v>
      </c>
      <c r="C1125" s="207">
        <v>1</v>
      </c>
      <c r="D1125" s="207">
        <v>1</v>
      </c>
    </row>
    <row r="1126" spans="1:4">
      <c r="B1126" t="s">
        <v>3855</v>
      </c>
      <c r="C1126" s="207">
        <v>6</v>
      </c>
      <c r="D1126" s="207">
        <v>6</v>
      </c>
    </row>
    <row r="1127" spans="1:4">
      <c r="A1127" t="s">
        <v>3142</v>
      </c>
      <c r="B1127" t="s">
        <v>3143</v>
      </c>
      <c r="C1127" s="207">
        <v>1</v>
      </c>
      <c r="D1127" s="207">
        <v>1</v>
      </c>
    </row>
    <row r="1128" spans="1:4">
      <c r="A1128" t="s">
        <v>3144</v>
      </c>
      <c r="B1128" t="s">
        <v>3145</v>
      </c>
      <c r="C1128" s="207">
        <v>1</v>
      </c>
      <c r="D1128" s="207">
        <v>1</v>
      </c>
    </row>
    <row r="1129" spans="1:4">
      <c r="A1129" t="s">
        <v>3146</v>
      </c>
      <c r="B1129" t="s">
        <v>3147</v>
      </c>
      <c r="C1129" s="207">
        <v>1</v>
      </c>
      <c r="D1129" s="207">
        <v>1</v>
      </c>
    </row>
    <row r="1130" spans="1:4">
      <c r="A1130" t="s">
        <v>3148</v>
      </c>
      <c r="B1130" t="s">
        <v>3149</v>
      </c>
      <c r="C1130" s="207">
        <v>1</v>
      </c>
      <c r="D1130" s="207">
        <v>1</v>
      </c>
    </row>
    <row r="1131" spans="1:4">
      <c r="A1131" t="s">
        <v>3150</v>
      </c>
      <c r="B1131" t="s">
        <v>3151</v>
      </c>
      <c r="C1131" s="207">
        <v>1</v>
      </c>
      <c r="D1131" s="207">
        <v>1</v>
      </c>
    </row>
    <row r="1132" spans="1:4">
      <c r="A1132" t="s">
        <v>3152</v>
      </c>
      <c r="B1132" t="s">
        <v>3153</v>
      </c>
      <c r="C1132" s="207">
        <v>1</v>
      </c>
      <c r="D1132" s="207">
        <v>1</v>
      </c>
    </row>
    <row r="1133" spans="1:4">
      <c r="A1133" t="s">
        <v>3154</v>
      </c>
      <c r="B1133" t="s">
        <v>3155</v>
      </c>
      <c r="C1133" s="207">
        <v>1</v>
      </c>
      <c r="D1133" s="207">
        <v>1</v>
      </c>
    </row>
    <row r="1134" spans="1:4">
      <c r="A1134" t="s">
        <v>3156</v>
      </c>
      <c r="B1134" t="s">
        <v>3157</v>
      </c>
      <c r="C1134" s="207">
        <v>1</v>
      </c>
      <c r="D1134" s="207">
        <v>1</v>
      </c>
    </row>
    <row r="1135" spans="1:4">
      <c r="A1135" t="s">
        <v>3158</v>
      </c>
      <c r="B1135" t="s">
        <v>3025</v>
      </c>
      <c r="C1135" s="207">
        <v>2</v>
      </c>
      <c r="D1135" s="207">
        <v>2</v>
      </c>
    </row>
    <row r="1136" spans="1:4">
      <c r="A1136" t="s">
        <v>3159</v>
      </c>
      <c r="B1136" t="s">
        <v>3160</v>
      </c>
      <c r="C1136" s="207">
        <v>1</v>
      </c>
      <c r="D1136" s="207">
        <v>1</v>
      </c>
    </row>
    <row r="1137" spans="1:4">
      <c r="A1137" t="s">
        <v>3161</v>
      </c>
      <c r="B1137" t="s">
        <v>3162</v>
      </c>
      <c r="C1137" s="207">
        <v>1</v>
      </c>
      <c r="D1137" s="207">
        <v>1</v>
      </c>
    </row>
    <row r="1138" spans="1:4">
      <c r="A1138" t="s">
        <v>3163</v>
      </c>
      <c r="B1138" t="s">
        <v>3164</v>
      </c>
      <c r="C1138" s="207">
        <v>1</v>
      </c>
      <c r="D1138" s="207">
        <v>5</v>
      </c>
    </row>
    <row r="1139" spans="1:4">
      <c r="A1139" t="s">
        <v>3165</v>
      </c>
      <c r="B1139" t="s">
        <v>3166</v>
      </c>
      <c r="C1139" s="207">
        <v>1</v>
      </c>
      <c r="D1139" s="207">
        <v>1</v>
      </c>
    </row>
    <row r="1140" spans="1:4">
      <c r="A1140" t="s">
        <v>3170</v>
      </c>
      <c r="B1140" t="s">
        <v>3171</v>
      </c>
      <c r="C1140" s="207">
        <v>0</v>
      </c>
      <c r="D1140" s="207">
        <v>0</v>
      </c>
    </row>
    <row r="1141" spans="1:4">
      <c r="A1141" t="s">
        <v>3173</v>
      </c>
      <c r="B1141" t="s">
        <v>3174</v>
      </c>
      <c r="C1141" s="207">
        <v>31</v>
      </c>
      <c r="D1141" s="207">
        <v>31</v>
      </c>
    </row>
    <row r="1142" spans="1:4">
      <c r="A1142" t="s">
        <v>3175</v>
      </c>
      <c r="B1142" t="s">
        <v>3176</v>
      </c>
      <c r="C1142" s="207">
        <v>0</v>
      </c>
      <c r="D1142" s="207">
        <v>0</v>
      </c>
    </row>
    <row r="1143" spans="1:4">
      <c r="B1143" t="s">
        <v>4166</v>
      </c>
      <c r="C1143" s="207">
        <v>0</v>
      </c>
      <c r="D1143" s="207">
        <v>0</v>
      </c>
    </row>
    <row r="1144" spans="1:4">
      <c r="A1144" t="s">
        <v>3177</v>
      </c>
      <c r="B1144" t="s">
        <v>3178</v>
      </c>
      <c r="C1144" s="207">
        <v>1</v>
      </c>
      <c r="D1144" s="207">
        <v>1</v>
      </c>
    </row>
    <row r="1145" spans="1:4">
      <c r="B1145" t="s">
        <v>3580</v>
      </c>
      <c r="C1145" s="207">
        <v>1</v>
      </c>
      <c r="D1145" s="207">
        <v>1</v>
      </c>
    </row>
    <row r="1146" spans="1:4">
      <c r="A1146" t="s">
        <v>3179</v>
      </c>
      <c r="B1146" t="s">
        <v>3180</v>
      </c>
      <c r="C1146" s="207">
        <v>114</v>
      </c>
      <c r="D1146" s="207">
        <v>114</v>
      </c>
    </row>
    <row r="1147" spans="1:4">
      <c r="B1147" t="s">
        <v>5115</v>
      </c>
      <c r="C1147" s="207">
        <v>114</v>
      </c>
      <c r="D1147" s="207">
        <v>0</v>
      </c>
    </row>
    <row r="1148" spans="1:4">
      <c r="A1148" t="s">
        <v>3181</v>
      </c>
      <c r="B1148" t="s">
        <v>3182</v>
      </c>
      <c r="C1148" s="207">
        <v>16</v>
      </c>
      <c r="D1148" s="207">
        <v>16</v>
      </c>
    </row>
    <row r="1149" spans="1:4">
      <c r="B1149" t="s">
        <v>3289</v>
      </c>
      <c r="C1149" s="207">
        <v>0</v>
      </c>
      <c r="D1149" s="207">
        <v>0</v>
      </c>
    </row>
    <row r="1150" spans="1:4">
      <c r="B1150" t="s">
        <v>5116</v>
      </c>
      <c r="C1150" s="207">
        <v>16</v>
      </c>
      <c r="D1150" s="207">
        <v>0</v>
      </c>
    </row>
    <row r="1151" spans="1:4">
      <c r="A1151" t="s">
        <v>3183</v>
      </c>
      <c r="B1151" t="s">
        <v>3184</v>
      </c>
      <c r="C1151" s="207">
        <v>0</v>
      </c>
      <c r="D1151" s="207">
        <v>0</v>
      </c>
    </row>
    <row r="1152" spans="1:4">
      <c r="B1152" t="s">
        <v>4961</v>
      </c>
      <c r="C1152" s="207">
        <v>20</v>
      </c>
      <c r="D1152" s="207">
        <v>20</v>
      </c>
    </row>
    <row r="1153" spans="1:4">
      <c r="A1153" t="s">
        <v>3185</v>
      </c>
      <c r="B1153" t="s">
        <v>3186</v>
      </c>
      <c r="C1153" s="207">
        <v>0</v>
      </c>
      <c r="D1153" s="207">
        <v>0</v>
      </c>
    </row>
    <row r="1154" spans="1:4">
      <c r="B1154" t="s">
        <v>4995</v>
      </c>
      <c r="C1154" s="207">
        <v>0</v>
      </c>
      <c r="D1154" s="207">
        <v>0</v>
      </c>
    </row>
    <row r="1155" spans="1:4">
      <c r="A1155" t="s">
        <v>3187</v>
      </c>
      <c r="B1155" t="s">
        <v>3188</v>
      </c>
      <c r="C1155" s="207">
        <v>5</v>
      </c>
      <c r="D1155" s="207">
        <v>5</v>
      </c>
    </row>
    <row r="1156" spans="1:4">
      <c r="B1156" t="s">
        <v>4996</v>
      </c>
      <c r="C1156" s="207">
        <v>5</v>
      </c>
      <c r="D1156" s="207">
        <v>0</v>
      </c>
    </row>
    <row r="1157" spans="1:4">
      <c r="A1157" t="s">
        <v>3189</v>
      </c>
      <c r="B1157" t="s">
        <v>3190</v>
      </c>
      <c r="C1157" s="207">
        <v>4</v>
      </c>
      <c r="D1157" s="207">
        <v>4</v>
      </c>
    </row>
    <row r="1158" spans="1:4">
      <c r="B1158" t="s">
        <v>3282</v>
      </c>
      <c r="C1158" s="207">
        <v>0</v>
      </c>
      <c r="D1158" s="207">
        <v>0</v>
      </c>
    </row>
    <row r="1159" spans="1:4">
      <c r="B1159" t="s">
        <v>4997</v>
      </c>
      <c r="C1159" s="207">
        <v>4</v>
      </c>
      <c r="D1159" s="207">
        <v>0</v>
      </c>
    </row>
    <row r="1160" spans="1:4">
      <c r="A1160" t="s">
        <v>3191</v>
      </c>
      <c r="B1160" t="s">
        <v>3192</v>
      </c>
      <c r="C1160" s="207">
        <v>0</v>
      </c>
      <c r="D1160" s="207">
        <v>0</v>
      </c>
    </row>
    <row r="1161" spans="1:4">
      <c r="B1161" t="s">
        <v>4998</v>
      </c>
      <c r="C1161" s="207">
        <v>0</v>
      </c>
      <c r="D1161" s="207">
        <v>0</v>
      </c>
    </row>
    <row r="1162" spans="1:4">
      <c r="A1162" t="s">
        <v>3193</v>
      </c>
      <c r="B1162" t="s">
        <v>3194</v>
      </c>
      <c r="C1162" s="207">
        <v>0</v>
      </c>
      <c r="D1162" s="207">
        <v>0</v>
      </c>
    </row>
    <row r="1163" spans="1:4">
      <c r="B1163" t="s">
        <v>4999</v>
      </c>
      <c r="C1163" s="207">
        <v>0</v>
      </c>
      <c r="D1163" s="207">
        <v>0</v>
      </c>
    </row>
    <row r="1164" spans="1:4">
      <c r="A1164" t="s">
        <v>3196</v>
      </c>
      <c r="B1164" t="s">
        <v>3197</v>
      </c>
      <c r="C1164" s="207">
        <v>102</v>
      </c>
      <c r="D1164" s="207">
        <v>102</v>
      </c>
    </row>
    <row r="1165" spans="1:4">
      <c r="B1165" t="s">
        <v>4207</v>
      </c>
      <c r="C1165" s="207">
        <v>1</v>
      </c>
      <c r="D1165" s="207">
        <v>1</v>
      </c>
    </row>
    <row r="1166" spans="1:4">
      <c r="B1166" t="s">
        <v>4403</v>
      </c>
      <c r="C1166" s="207">
        <v>68</v>
      </c>
      <c r="D1166" s="207">
        <v>68</v>
      </c>
    </row>
    <row r="1167" spans="1:4">
      <c r="A1167" t="s">
        <v>3201</v>
      </c>
      <c r="B1167" t="s">
        <v>3202</v>
      </c>
      <c r="C1167" s="207">
        <v>1</v>
      </c>
      <c r="D1167" s="207">
        <v>1</v>
      </c>
    </row>
    <row r="1168" spans="1:4">
      <c r="A1168" t="s">
        <v>3204</v>
      </c>
      <c r="B1168" t="s">
        <v>3205</v>
      </c>
      <c r="C1168" s="207">
        <v>0</v>
      </c>
      <c r="D1168" s="207">
        <v>0</v>
      </c>
    </row>
    <row r="1169" spans="1:4">
      <c r="B1169" t="s">
        <v>4159</v>
      </c>
      <c r="C1169" s="207">
        <v>1</v>
      </c>
      <c r="D1169" s="207">
        <v>1</v>
      </c>
    </row>
    <row r="1170" spans="1:4">
      <c r="A1170" t="s">
        <v>3206</v>
      </c>
      <c r="B1170" t="s">
        <v>3207</v>
      </c>
      <c r="C1170" s="207">
        <v>6</v>
      </c>
      <c r="D1170" s="207">
        <v>6</v>
      </c>
    </row>
    <row r="1171" spans="1:4">
      <c r="A1171" t="s">
        <v>3208</v>
      </c>
      <c r="B1171" t="s">
        <v>3209</v>
      </c>
      <c r="C1171" s="207">
        <v>0</v>
      </c>
      <c r="D1171" s="207">
        <v>0</v>
      </c>
    </row>
    <row r="1172" spans="1:4">
      <c r="B1172" t="s">
        <v>4998</v>
      </c>
      <c r="C1172" s="207">
        <v>0</v>
      </c>
      <c r="D1172" s="207">
        <v>0</v>
      </c>
    </row>
    <row r="1173" spans="1:4">
      <c r="A1173" t="s">
        <v>3210</v>
      </c>
      <c r="B1173" t="s">
        <v>3211</v>
      </c>
      <c r="C1173" s="207">
        <v>0</v>
      </c>
      <c r="D1173" s="207">
        <v>0</v>
      </c>
    </row>
    <row r="1174" spans="1:4">
      <c r="B1174" t="s">
        <v>5001</v>
      </c>
      <c r="C1174" s="207">
        <v>0</v>
      </c>
      <c r="D1174" s="207">
        <v>0</v>
      </c>
    </row>
    <row r="1175" spans="1:4">
      <c r="A1175" t="s">
        <v>3212</v>
      </c>
      <c r="B1175" t="s">
        <v>3213</v>
      </c>
      <c r="C1175" s="207">
        <v>18</v>
      </c>
      <c r="D1175" s="207">
        <v>18</v>
      </c>
    </row>
    <row r="1176" spans="1:4">
      <c r="B1176" t="s">
        <v>3792</v>
      </c>
      <c r="C1176" s="207">
        <v>0</v>
      </c>
      <c r="D1176" s="207">
        <v>0</v>
      </c>
    </row>
    <row r="1177" spans="1:4">
      <c r="A1177" t="s">
        <v>3214</v>
      </c>
      <c r="B1177" t="s">
        <v>3215</v>
      </c>
      <c r="C1177" s="207">
        <v>6</v>
      </c>
      <c r="D1177" s="207">
        <v>6</v>
      </c>
    </row>
    <row r="1178" spans="1:4">
      <c r="A1178" t="s">
        <v>3216</v>
      </c>
      <c r="B1178" t="s">
        <v>3217</v>
      </c>
      <c r="C1178" s="207">
        <v>24</v>
      </c>
      <c r="D1178" s="207">
        <v>24</v>
      </c>
    </row>
    <row r="1179" spans="1:4">
      <c r="A1179" t="s">
        <v>3219</v>
      </c>
      <c r="B1179" t="s">
        <v>3220</v>
      </c>
      <c r="C1179" s="207">
        <v>1</v>
      </c>
      <c r="D1179" s="207">
        <v>1</v>
      </c>
    </row>
    <row r="1180" spans="1:4">
      <c r="A1180" t="s">
        <v>3225</v>
      </c>
      <c r="B1180" t="s">
        <v>3226</v>
      </c>
      <c r="C1180" s="207">
        <v>0</v>
      </c>
      <c r="D1180" s="207">
        <v>0</v>
      </c>
    </row>
    <row r="1181" spans="1:4">
      <c r="B1181" t="s">
        <v>3928</v>
      </c>
      <c r="C1181" s="207">
        <v>0</v>
      </c>
      <c r="D1181" s="207">
        <v>0</v>
      </c>
    </row>
    <row r="1182" spans="1:4">
      <c r="A1182" t="s">
        <v>3229</v>
      </c>
      <c r="B1182" t="s">
        <v>3230</v>
      </c>
      <c r="C1182" s="207">
        <v>10</v>
      </c>
      <c r="D1182" s="207">
        <v>10</v>
      </c>
    </row>
    <row r="1183" spans="1:4">
      <c r="B1183" t="s">
        <v>4484</v>
      </c>
      <c r="C1183" s="207">
        <v>0</v>
      </c>
      <c r="D1183" s="207">
        <v>0</v>
      </c>
    </row>
    <row r="1184" spans="1:4">
      <c r="A1184" t="s">
        <v>3235</v>
      </c>
      <c r="B1184" t="s">
        <v>3236</v>
      </c>
      <c r="C1184" s="207">
        <v>392</v>
      </c>
      <c r="D1184" s="207">
        <v>392</v>
      </c>
    </row>
    <row r="1185" spans="1:4">
      <c r="A1185" t="s">
        <v>3241</v>
      </c>
      <c r="B1185" t="s">
        <v>3242</v>
      </c>
      <c r="C1185" s="207">
        <v>0</v>
      </c>
      <c r="D1185" s="207">
        <v>0</v>
      </c>
    </row>
    <row r="1186" spans="1:4">
      <c r="A1186" t="s">
        <v>3245</v>
      </c>
      <c r="B1186" t="s">
        <v>3246</v>
      </c>
      <c r="C1186" s="207">
        <v>0</v>
      </c>
      <c r="D1186" s="207">
        <v>0</v>
      </c>
    </row>
    <row r="1187" spans="1:4">
      <c r="B1187" t="s">
        <v>3812</v>
      </c>
      <c r="C1187" s="207">
        <v>5</v>
      </c>
      <c r="D1187" s="207">
        <v>5</v>
      </c>
    </row>
    <row r="1188" spans="1:4">
      <c r="A1188" t="s">
        <v>3249</v>
      </c>
      <c r="B1188" t="s">
        <v>3250</v>
      </c>
      <c r="C1188" s="207">
        <v>0</v>
      </c>
      <c r="D1188" s="207">
        <v>0</v>
      </c>
    </row>
    <row r="1189" spans="1:4">
      <c r="A1189" t="s">
        <v>3252</v>
      </c>
      <c r="B1189" t="s">
        <v>3253</v>
      </c>
      <c r="C1189" s="207">
        <v>0</v>
      </c>
      <c r="D1189" s="207">
        <v>0</v>
      </c>
    </row>
    <row r="1190" spans="1:4">
      <c r="B1190" t="s">
        <v>4974</v>
      </c>
      <c r="C1190" s="207">
        <v>0</v>
      </c>
      <c r="D1190" s="207">
        <v>0</v>
      </c>
    </row>
    <row r="1191" spans="1:4">
      <c r="A1191" t="s">
        <v>3256</v>
      </c>
      <c r="B1191" t="s">
        <v>3257</v>
      </c>
      <c r="C1191" s="207">
        <v>0</v>
      </c>
      <c r="D1191" s="207">
        <v>0</v>
      </c>
    </row>
    <row r="1192" spans="1:4">
      <c r="A1192" t="s">
        <v>3259</v>
      </c>
      <c r="B1192" t="s">
        <v>3260</v>
      </c>
      <c r="C1192" s="207">
        <v>0</v>
      </c>
      <c r="D1192" s="207">
        <v>0</v>
      </c>
    </row>
    <row r="1193" spans="1:4">
      <c r="B1193" t="s">
        <v>3433</v>
      </c>
      <c r="C1193" s="207">
        <v>8</v>
      </c>
      <c r="D1193" s="207">
        <v>8</v>
      </c>
    </row>
    <row r="1194" spans="1:4">
      <c r="A1194" t="s">
        <v>3261</v>
      </c>
      <c r="B1194" t="s">
        <v>3262</v>
      </c>
      <c r="C1194" s="207">
        <v>1</v>
      </c>
      <c r="D1194" s="207">
        <v>1</v>
      </c>
    </row>
    <row r="1195" spans="1:4">
      <c r="B1195" t="s">
        <v>3581</v>
      </c>
      <c r="C1195" s="207">
        <v>7</v>
      </c>
      <c r="D1195" s="207">
        <v>7</v>
      </c>
    </row>
    <row r="1196" spans="1:4">
      <c r="B1196" t="s">
        <v>4157</v>
      </c>
      <c r="C1196" s="207">
        <v>0</v>
      </c>
      <c r="D1196" s="207">
        <v>0</v>
      </c>
    </row>
    <row r="1197" spans="1:4">
      <c r="A1197" t="s">
        <v>3263</v>
      </c>
      <c r="B1197" t="s">
        <v>3264</v>
      </c>
      <c r="C1197" s="207">
        <v>2</v>
      </c>
      <c r="D1197" s="207">
        <v>2</v>
      </c>
    </row>
    <row r="1198" spans="1:4">
      <c r="B1198" t="s">
        <v>4179</v>
      </c>
      <c r="C1198" s="207">
        <v>0</v>
      </c>
      <c r="D1198" s="207">
        <v>0</v>
      </c>
    </row>
    <row r="1199" spans="1:4">
      <c r="A1199" t="s">
        <v>3265</v>
      </c>
      <c r="B1199" t="s">
        <v>3266</v>
      </c>
      <c r="C1199" s="207">
        <v>0</v>
      </c>
      <c r="D1199" s="207">
        <v>0</v>
      </c>
    </row>
    <row r="1200" spans="1:4">
      <c r="A1200" t="s">
        <v>3267</v>
      </c>
      <c r="B1200" t="s">
        <v>3268</v>
      </c>
      <c r="C1200" s="207">
        <v>1</v>
      </c>
      <c r="D1200" s="207">
        <v>1</v>
      </c>
    </row>
    <row r="1201" spans="1:4">
      <c r="B1201" t="s">
        <v>4358</v>
      </c>
      <c r="C1201" s="207">
        <v>11</v>
      </c>
      <c r="D1201" s="207">
        <v>11</v>
      </c>
    </row>
    <row r="1202" spans="1:4">
      <c r="A1202" t="s">
        <v>3269</v>
      </c>
      <c r="B1202" t="s">
        <v>3266</v>
      </c>
      <c r="C1202" s="207">
        <v>1</v>
      </c>
      <c r="D1202" s="207">
        <v>1</v>
      </c>
    </row>
    <row r="1203" spans="1:4">
      <c r="A1203" t="s">
        <v>3270</v>
      </c>
      <c r="B1203" t="s">
        <v>3271</v>
      </c>
      <c r="C1203" s="207">
        <v>2117</v>
      </c>
      <c r="D1203" s="207">
        <v>2117</v>
      </c>
    </row>
    <row r="1204" spans="1:4">
      <c r="A1204" t="s">
        <v>3272</v>
      </c>
      <c r="B1204" t="s">
        <v>3273</v>
      </c>
      <c r="C1204" s="207">
        <v>173</v>
      </c>
      <c r="D1204" s="207">
        <v>173</v>
      </c>
    </row>
    <row r="1205" spans="1:4">
      <c r="A1205" t="s">
        <v>3274</v>
      </c>
      <c r="B1205" t="s">
        <v>3275</v>
      </c>
      <c r="C1205" s="207">
        <v>263</v>
      </c>
      <c r="D1205" s="207">
        <v>263</v>
      </c>
    </row>
    <row r="1206" spans="1:4">
      <c r="A1206" t="s">
        <v>3276</v>
      </c>
      <c r="B1206" t="s">
        <v>3277</v>
      </c>
      <c r="C1206" s="207">
        <v>79</v>
      </c>
      <c r="D1206" s="207">
        <v>79</v>
      </c>
    </row>
    <row r="1207" spans="1:4">
      <c r="B1207" t="s">
        <v>4214</v>
      </c>
      <c r="C1207" s="207">
        <v>0</v>
      </c>
      <c r="D1207" s="207">
        <v>0</v>
      </c>
    </row>
    <row r="1208" spans="1:4">
      <c r="A1208" t="s">
        <v>3278</v>
      </c>
      <c r="B1208" t="s">
        <v>3279</v>
      </c>
      <c r="C1208" s="207">
        <v>0</v>
      </c>
      <c r="D1208" s="207">
        <v>0</v>
      </c>
    </row>
    <row r="1209" spans="1:4">
      <c r="B1209" t="s">
        <v>4168</v>
      </c>
      <c r="C1209" s="207">
        <v>1</v>
      </c>
      <c r="D1209" s="207">
        <v>1</v>
      </c>
    </row>
    <row r="1210" spans="1:4">
      <c r="A1210" t="s">
        <v>3280</v>
      </c>
      <c r="B1210" t="s">
        <v>3281</v>
      </c>
      <c r="C1210" s="207">
        <v>3</v>
      </c>
      <c r="D1210" s="207">
        <v>3</v>
      </c>
    </row>
    <row r="1211" spans="1:4">
      <c r="B1211" t="s">
        <v>3288</v>
      </c>
      <c r="C1211" s="207">
        <v>0</v>
      </c>
      <c r="D1211" s="207">
        <v>0</v>
      </c>
    </row>
    <row r="1212" spans="1:4">
      <c r="A1212" t="s">
        <v>3283</v>
      </c>
      <c r="B1212" t="s">
        <v>3284</v>
      </c>
      <c r="C1212" s="207">
        <v>0</v>
      </c>
      <c r="D1212" s="207">
        <v>0</v>
      </c>
    </row>
    <row r="1213" spans="1:4">
      <c r="B1213" t="s">
        <v>5002</v>
      </c>
      <c r="C1213" s="207">
        <v>0</v>
      </c>
      <c r="D1213" s="207">
        <v>0</v>
      </c>
    </row>
    <row r="1214" spans="1:4">
      <c r="A1214" t="s">
        <v>3285</v>
      </c>
      <c r="B1214" t="s">
        <v>3286</v>
      </c>
      <c r="C1214" s="207">
        <v>0</v>
      </c>
      <c r="D1214" s="207">
        <v>0</v>
      </c>
    </row>
    <row r="1215" spans="1:4">
      <c r="B1215" t="s">
        <v>3603</v>
      </c>
      <c r="C1215" s="207">
        <v>0</v>
      </c>
      <c r="D1215" s="207">
        <v>0</v>
      </c>
    </row>
    <row r="1216" spans="1:4">
      <c r="B1216" t="s">
        <v>3890</v>
      </c>
      <c r="C1216" s="207">
        <v>1</v>
      </c>
      <c r="D1216" s="207">
        <v>3</v>
      </c>
    </row>
    <row r="1217" spans="1:4">
      <c r="A1217" t="s">
        <v>3291</v>
      </c>
      <c r="B1217" t="s">
        <v>3292</v>
      </c>
      <c r="C1217" s="207">
        <v>734</v>
      </c>
      <c r="D1217" s="207">
        <v>734</v>
      </c>
    </row>
    <row r="1218" spans="1:4">
      <c r="A1218" t="s">
        <v>3296</v>
      </c>
      <c r="B1218" t="s">
        <v>3297</v>
      </c>
      <c r="C1218" s="207">
        <v>0</v>
      </c>
      <c r="D1218" s="207">
        <v>0</v>
      </c>
    </row>
    <row r="1219" spans="1:4">
      <c r="A1219" t="s">
        <v>3300</v>
      </c>
      <c r="B1219" t="s">
        <v>3301</v>
      </c>
      <c r="C1219" s="207">
        <v>3</v>
      </c>
      <c r="D1219" s="207">
        <v>3</v>
      </c>
    </row>
    <row r="1220" spans="1:4">
      <c r="B1220" t="s">
        <v>3610</v>
      </c>
      <c r="C1220" s="207">
        <v>0</v>
      </c>
      <c r="D1220" s="207">
        <v>0</v>
      </c>
    </row>
    <row r="1221" spans="1:4">
      <c r="A1221" t="s">
        <v>3303</v>
      </c>
      <c r="B1221" t="s">
        <v>3304</v>
      </c>
      <c r="C1221" s="207">
        <v>1</v>
      </c>
      <c r="D1221" s="207">
        <v>1</v>
      </c>
    </row>
    <row r="1222" spans="1:4">
      <c r="B1222" t="s">
        <v>3833</v>
      </c>
      <c r="C1222" s="207">
        <v>3</v>
      </c>
      <c r="D1222" s="207">
        <v>3</v>
      </c>
    </row>
    <row r="1223" spans="1:4">
      <c r="A1223" t="s">
        <v>3309</v>
      </c>
      <c r="B1223" t="s">
        <v>3310</v>
      </c>
      <c r="C1223" s="207">
        <v>0</v>
      </c>
      <c r="D1223" s="207">
        <v>0</v>
      </c>
    </row>
    <row r="1224" spans="1:4">
      <c r="B1224" t="s">
        <v>3926</v>
      </c>
      <c r="C1224" s="207">
        <v>791</v>
      </c>
      <c r="D1224" s="207">
        <v>791</v>
      </c>
    </row>
    <row r="1225" spans="1:4">
      <c r="A1225" t="s">
        <v>3311</v>
      </c>
      <c r="B1225" t="s">
        <v>3312</v>
      </c>
      <c r="C1225" s="207">
        <v>2</v>
      </c>
      <c r="D1225" s="207">
        <v>2</v>
      </c>
    </row>
    <row r="1226" spans="1:4">
      <c r="A1226" t="s">
        <v>3313</v>
      </c>
      <c r="B1226" t="s">
        <v>3314</v>
      </c>
      <c r="C1226" s="207">
        <v>0</v>
      </c>
      <c r="D1226" s="207">
        <v>0</v>
      </c>
    </row>
    <row r="1227" spans="1:4">
      <c r="A1227" t="s">
        <v>3315</v>
      </c>
      <c r="B1227" t="s">
        <v>3316</v>
      </c>
      <c r="C1227" s="207">
        <v>0</v>
      </c>
      <c r="D1227" s="207">
        <v>0</v>
      </c>
    </row>
    <row r="1228" spans="1:4">
      <c r="B1228" t="s">
        <v>3615</v>
      </c>
      <c r="C1228" s="207">
        <v>0</v>
      </c>
      <c r="D1228" s="207">
        <v>0</v>
      </c>
    </row>
    <row r="1229" spans="1:4">
      <c r="A1229" t="s">
        <v>3317</v>
      </c>
      <c r="B1229" t="s">
        <v>3318</v>
      </c>
      <c r="C1229" s="207">
        <v>1</v>
      </c>
      <c r="D1229" s="207">
        <v>1</v>
      </c>
    </row>
    <row r="1230" spans="1:4">
      <c r="A1230">
        <v>9215</v>
      </c>
      <c r="B1230" t="s">
        <v>3319</v>
      </c>
      <c r="C1230" s="207">
        <v>1</v>
      </c>
      <c r="D1230" s="207">
        <v>1</v>
      </c>
    </row>
    <row r="1231" spans="1:4">
      <c r="A1231" t="s">
        <v>3321</v>
      </c>
      <c r="B1231" t="s">
        <v>3322</v>
      </c>
      <c r="C1231" s="207">
        <v>0</v>
      </c>
      <c r="D1231" s="207">
        <v>0</v>
      </c>
    </row>
    <row r="1232" spans="1:4">
      <c r="A1232" t="s">
        <v>3323</v>
      </c>
      <c r="B1232" t="s">
        <v>3324</v>
      </c>
      <c r="C1232" s="207">
        <v>4</v>
      </c>
      <c r="D1232" s="207">
        <v>4</v>
      </c>
    </row>
    <row r="1233" spans="1:4">
      <c r="A1233" t="s">
        <v>3325</v>
      </c>
      <c r="B1233" t="s">
        <v>3326</v>
      </c>
      <c r="C1233" s="207">
        <v>0</v>
      </c>
      <c r="D1233" s="207">
        <v>0</v>
      </c>
    </row>
    <row r="1234" spans="1:4">
      <c r="A1234" t="s">
        <v>3327</v>
      </c>
      <c r="B1234" t="s">
        <v>3328</v>
      </c>
      <c r="C1234" s="207">
        <v>0</v>
      </c>
      <c r="D1234" s="207">
        <v>0</v>
      </c>
    </row>
    <row r="1235" spans="1:4">
      <c r="A1235" t="s">
        <v>3329</v>
      </c>
      <c r="B1235" t="s">
        <v>3330</v>
      </c>
      <c r="C1235" s="207">
        <v>0</v>
      </c>
      <c r="D1235" s="207">
        <v>0</v>
      </c>
    </row>
    <row r="1236" spans="1:4">
      <c r="A1236" t="s">
        <v>3331</v>
      </c>
      <c r="B1236" t="s">
        <v>3332</v>
      </c>
      <c r="C1236" s="207">
        <v>2</v>
      </c>
      <c r="D1236" s="207">
        <v>2</v>
      </c>
    </row>
    <row r="1237" spans="1:4">
      <c r="A1237" t="s">
        <v>3333</v>
      </c>
      <c r="B1237" t="s">
        <v>3334</v>
      </c>
      <c r="C1237" s="207">
        <v>1</v>
      </c>
      <c r="D1237" s="207">
        <v>1</v>
      </c>
    </row>
    <row r="1238" spans="1:4">
      <c r="A1238" t="s">
        <v>3335</v>
      </c>
      <c r="B1238" t="s">
        <v>3336</v>
      </c>
      <c r="C1238" s="207">
        <v>14</v>
      </c>
      <c r="D1238" s="207">
        <v>14</v>
      </c>
    </row>
    <row r="1239" spans="1:4">
      <c r="A1239" t="s">
        <v>3337</v>
      </c>
      <c r="B1239" t="s">
        <v>3338</v>
      </c>
      <c r="C1239" s="207">
        <v>19</v>
      </c>
      <c r="D1239" s="207">
        <v>19</v>
      </c>
    </row>
    <row r="1240" spans="1:4">
      <c r="A1240" t="s">
        <v>3339</v>
      </c>
      <c r="B1240" t="s">
        <v>3340</v>
      </c>
      <c r="C1240" s="207">
        <v>3</v>
      </c>
      <c r="D1240" s="207">
        <v>3</v>
      </c>
    </row>
    <row r="1241" spans="1:4">
      <c r="A1241" t="s">
        <v>3341</v>
      </c>
      <c r="B1241" t="s">
        <v>3342</v>
      </c>
      <c r="C1241" s="207">
        <v>39</v>
      </c>
      <c r="D1241" s="207">
        <v>39</v>
      </c>
    </row>
    <row r="1242" spans="1:4">
      <c r="A1242" t="s">
        <v>3343</v>
      </c>
      <c r="B1242" t="s">
        <v>3344</v>
      </c>
      <c r="C1242" s="207">
        <v>78</v>
      </c>
      <c r="D1242" s="207">
        <v>78</v>
      </c>
    </row>
    <row r="1243" spans="1:4">
      <c r="A1243" t="s">
        <v>3345</v>
      </c>
      <c r="B1243" t="s">
        <v>3346</v>
      </c>
      <c r="C1243" s="207">
        <v>0</v>
      </c>
      <c r="D1243" s="207">
        <v>0</v>
      </c>
    </row>
    <row r="1244" spans="1:4">
      <c r="B1244" t="s">
        <v>3556</v>
      </c>
      <c r="C1244" s="207">
        <v>8</v>
      </c>
      <c r="D1244" s="207">
        <v>8</v>
      </c>
    </row>
    <row r="1245" spans="1:4">
      <c r="B1245" t="s">
        <v>4205</v>
      </c>
      <c r="C1245" s="207">
        <v>1</v>
      </c>
      <c r="D1245" s="207">
        <v>1</v>
      </c>
    </row>
    <row r="1246" spans="1:4">
      <c r="A1246" t="s">
        <v>3347</v>
      </c>
      <c r="B1246" t="s">
        <v>3348</v>
      </c>
      <c r="C1246" s="207">
        <v>6</v>
      </c>
      <c r="D1246" s="207">
        <v>6</v>
      </c>
    </row>
    <row r="1247" spans="1:4">
      <c r="A1247" t="s">
        <v>3349</v>
      </c>
      <c r="B1247" t="s">
        <v>3350</v>
      </c>
      <c r="C1247" s="207">
        <v>7</v>
      </c>
      <c r="D1247" s="207">
        <v>7</v>
      </c>
    </row>
    <row r="1248" spans="1:4">
      <c r="A1248" t="s">
        <v>3351</v>
      </c>
      <c r="B1248" t="s">
        <v>3352</v>
      </c>
      <c r="C1248" s="207">
        <v>0</v>
      </c>
      <c r="D1248" s="207">
        <v>0</v>
      </c>
    </row>
    <row r="1249" spans="1:4">
      <c r="A1249" t="s">
        <v>3353</v>
      </c>
      <c r="B1249" t="s">
        <v>3354</v>
      </c>
      <c r="C1249" s="207">
        <v>9</v>
      </c>
      <c r="D1249" s="207">
        <v>9</v>
      </c>
    </row>
    <row r="1250" spans="1:4">
      <c r="A1250" t="s">
        <v>3355</v>
      </c>
      <c r="B1250" t="s">
        <v>3356</v>
      </c>
      <c r="C1250" s="207">
        <v>1</v>
      </c>
      <c r="D1250" s="207">
        <v>1</v>
      </c>
    </row>
    <row r="1251" spans="1:4">
      <c r="A1251" t="s">
        <v>3357</v>
      </c>
      <c r="B1251" t="s">
        <v>3358</v>
      </c>
      <c r="C1251" s="207">
        <v>0</v>
      </c>
      <c r="D1251" s="207">
        <v>0</v>
      </c>
    </row>
    <row r="1252" spans="1:4">
      <c r="A1252" t="s">
        <v>3359</v>
      </c>
      <c r="B1252" t="s">
        <v>3360</v>
      </c>
      <c r="C1252" s="207">
        <v>7</v>
      </c>
      <c r="D1252" s="207">
        <v>7</v>
      </c>
    </row>
    <row r="1253" spans="1:4">
      <c r="A1253" t="s">
        <v>3361</v>
      </c>
      <c r="B1253" t="s">
        <v>3362</v>
      </c>
      <c r="C1253" s="207">
        <v>12</v>
      </c>
      <c r="D1253" s="207">
        <v>12</v>
      </c>
    </row>
    <row r="1254" spans="1:4">
      <c r="A1254" t="s">
        <v>3363</v>
      </c>
      <c r="B1254" t="s">
        <v>3364</v>
      </c>
      <c r="C1254" s="207">
        <v>4</v>
      </c>
      <c r="D1254" s="207">
        <v>4</v>
      </c>
    </row>
    <row r="1255" spans="1:4">
      <c r="A1255" t="s">
        <v>3365</v>
      </c>
      <c r="B1255" t="s">
        <v>3366</v>
      </c>
      <c r="C1255" s="207">
        <v>2</v>
      </c>
      <c r="D1255" s="207">
        <v>2</v>
      </c>
    </row>
    <row r="1256" spans="1:4">
      <c r="A1256" t="s">
        <v>3367</v>
      </c>
      <c r="B1256" t="s">
        <v>3368</v>
      </c>
      <c r="C1256" s="207">
        <v>3</v>
      </c>
      <c r="D1256" s="207">
        <v>3</v>
      </c>
    </row>
    <row r="1257" spans="1:4">
      <c r="A1257" t="s">
        <v>3369</v>
      </c>
      <c r="B1257" t="s">
        <v>3370</v>
      </c>
      <c r="C1257" s="207">
        <v>7</v>
      </c>
      <c r="D1257" s="207">
        <v>7</v>
      </c>
    </row>
    <row r="1258" spans="1:4">
      <c r="A1258" t="s">
        <v>3371</v>
      </c>
      <c r="B1258" t="s">
        <v>3372</v>
      </c>
      <c r="C1258" s="207">
        <v>1</v>
      </c>
      <c r="D1258" s="207">
        <v>1</v>
      </c>
    </row>
    <row r="1259" spans="1:4">
      <c r="A1259" t="s">
        <v>3373</v>
      </c>
      <c r="B1259" t="s">
        <v>3374</v>
      </c>
      <c r="C1259" s="207">
        <v>4</v>
      </c>
      <c r="D1259" s="207">
        <v>4</v>
      </c>
    </row>
    <row r="1260" spans="1:4">
      <c r="A1260" t="s">
        <v>3375</v>
      </c>
      <c r="B1260" t="s">
        <v>3376</v>
      </c>
      <c r="C1260" s="207">
        <v>0</v>
      </c>
      <c r="D1260" s="207">
        <v>0</v>
      </c>
    </row>
    <row r="1261" spans="1:4">
      <c r="A1261" t="s">
        <v>3377</v>
      </c>
      <c r="B1261" t="s">
        <v>3378</v>
      </c>
      <c r="C1261" s="207">
        <v>0</v>
      </c>
      <c r="D1261" s="207">
        <v>0</v>
      </c>
    </row>
    <row r="1262" spans="1:4">
      <c r="A1262" t="s">
        <v>3379</v>
      </c>
      <c r="B1262" t="s">
        <v>3380</v>
      </c>
      <c r="C1262" s="207">
        <v>0</v>
      </c>
      <c r="D1262" s="207">
        <v>0</v>
      </c>
    </row>
    <row r="1263" spans="1:4">
      <c r="B1263" t="s">
        <v>4268</v>
      </c>
      <c r="C1263" s="207">
        <v>2</v>
      </c>
      <c r="D1263" s="207">
        <v>2</v>
      </c>
    </row>
    <row r="1264" spans="1:4">
      <c r="A1264" t="s">
        <v>3381</v>
      </c>
      <c r="B1264" t="s">
        <v>3382</v>
      </c>
      <c r="C1264" s="207">
        <v>20</v>
      </c>
      <c r="D1264" s="207">
        <v>20</v>
      </c>
    </row>
    <row r="1265" spans="1:4">
      <c r="A1265" t="s">
        <v>3383</v>
      </c>
      <c r="B1265" t="s">
        <v>3384</v>
      </c>
      <c r="C1265" s="207">
        <v>1</v>
      </c>
      <c r="D1265" s="207">
        <v>1</v>
      </c>
    </row>
    <row r="1266" spans="1:4">
      <c r="B1266" t="s">
        <v>3569</v>
      </c>
      <c r="C1266" s="207">
        <v>2</v>
      </c>
      <c r="D1266" s="207">
        <v>2</v>
      </c>
    </row>
    <row r="1267" spans="1:4">
      <c r="A1267" t="s">
        <v>3385</v>
      </c>
      <c r="B1267" t="s">
        <v>3386</v>
      </c>
      <c r="C1267" s="207">
        <v>0</v>
      </c>
      <c r="D1267" s="207">
        <v>0</v>
      </c>
    </row>
    <row r="1268" spans="1:4">
      <c r="A1268" t="s">
        <v>3387</v>
      </c>
      <c r="B1268" t="s">
        <v>3388</v>
      </c>
      <c r="C1268" s="207">
        <v>8</v>
      </c>
      <c r="D1268" s="207">
        <v>8</v>
      </c>
    </row>
    <row r="1269" spans="1:4">
      <c r="A1269" t="s">
        <v>3389</v>
      </c>
      <c r="B1269" t="s">
        <v>3390</v>
      </c>
      <c r="C1269" s="207">
        <v>3</v>
      </c>
      <c r="D1269" s="207">
        <v>3</v>
      </c>
    </row>
    <row r="1270" spans="1:4">
      <c r="A1270" t="s">
        <v>3391</v>
      </c>
      <c r="B1270" t="s">
        <v>3392</v>
      </c>
      <c r="C1270" s="207">
        <v>0</v>
      </c>
      <c r="D1270" s="207">
        <v>0</v>
      </c>
    </row>
    <row r="1271" spans="1:4">
      <c r="A1271" t="s">
        <v>3393</v>
      </c>
      <c r="B1271" t="s">
        <v>3394</v>
      </c>
      <c r="C1271" s="207">
        <v>2</v>
      </c>
      <c r="D1271" s="207">
        <v>2</v>
      </c>
    </row>
    <row r="1272" spans="1:4">
      <c r="A1272" t="s">
        <v>3395</v>
      </c>
      <c r="B1272" t="s">
        <v>3396</v>
      </c>
      <c r="C1272" s="207">
        <v>2</v>
      </c>
      <c r="D1272" s="207">
        <v>2</v>
      </c>
    </row>
    <row r="1273" spans="1:4">
      <c r="A1273" t="s">
        <v>3397</v>
      </c>
      <c r="B1273" t="s">
        <v>3398</v>
      </c>
      <c r="C1273" s="207">
        <v>14</v>
      </c>
      <c r="D1273" s="207">
        <v>14</v>
      </c>
    </row>
    <row r="1274" spans="1:4">
      <c r="A1274" t="s">
        <v>3399</v>
      </c>
      <c r="B1274" t="s">
        <v>3400</v>
      </c>
      <c r="C1274" s="207">
        <v>1</v>
      </c>
      <c r="D1274" s="207">
        <v>1</v>
      </c>
    </row>
    <row r="1275" spans="1:4">
      <c r="A1275" t="s">
        <v>3403</v>
      </c>
      <c r="B1275" t="s">
        <v>3404</v>
      </c>
      <c r="C1275" s="207">
        <v>0</v>
      </c>
      <c r="D1275" s="207">
        <v>0</v>
      </c>
    </row>
    <row r="1276" spans="1:4">
      <c r="A1276" t="s">
        <v>3405</v>
      </c>
      <c r="B1276" t="s">
        <v>3406</v>
      </c>
      <c r="C1276" s="207">
        <v>3</v>
      </c>
      <c r="D1276" s="207">
        <v>3</v>
      </c>
    </row>
    <row r="1277" spans="1:4">
      <c r="A1277" t="s">
        <v>3407</v>
      </c>
      <c r="B1277" t="s">
        <v>3408</v>
      </c>
      <c r="C1277" s="207">
        <v>0</v>
      </c>
      <c r="D1277" s="207">
        <v>0</v>
      </c>
    </row>
    <row r="1278" spans="1:4">
      <c r="A1278" t="s">
        <v>3409</v>
      </c>
      <c r="B1278" t="s">
        <v>3410</v>
      </c>
      <c r="C1278" s="207">
        <v>1</v>
      </c>
      <c r="D1278" s="207">
        <v>1</v>
      </c>
    </row>
    <row r="1279" spans="1:4">
      <c r="A1279" t="s">
        <v>3411</v>
      </c>
      <c r="B1279" t="s">
        <v>3412</v>
      </c>
      <c r="C1279" s="207">
        <v>1</v>
      </c>
      <c r="D1279" s="207">
        <v>1</v>
      </c>
    </row>
    <row r="1280" spans="1:4">
      <c r="A1280" t="s">
        <v>3414</v>
      </c>
      <c r="B1280" t="s">
        <v>3415</v>
      </c>
      <c r="C1280" s="207">
        <v>0</v>
      </c>
      <c r="D1280" s="207">
        <v>0</v>
      </c>
    </row>
    <row r="1281" spans="1:4">
      <c r="A1281" t="s">
        <v>3416</v>
      </c>
      <c r="B1281" t="s">
        <v>3417</v>
      </c>
      <c r="C1281" s="207">
        <v>0</v>
      </c>
      <c r="D1281" s="207">
        <v>0</v>
      </c>
    </row>
    <row r="1282" spans="1:4">
      <c r="A1282" t="s">
        <v>3418</v>
      </c>
      <c r="B1282" t="s">
        <v>3419</v>
      </c>
      <c r="C1282" s="207">
        <v>8</v>
      </c>
      <c r="D1282" s="207">
        <v>8</v>
      </c>
    </row>
    <row r="1283" spans="1:4">
      <c r="A1283" t="s">
        <v>3421</v>
      </c>
      <c r="B1283" t="s">
        <v>3422</v>
      </c>
      <c r="C1283" s="207">
        <v>1</v>
      </c>
      <c r="D1283" s="207">
        <v>1</v>
      </c>
    </row>
    <row r="1284" spans="1:4">
      <c r="A1284" t="s">
        <v>3423</v>
      </c>
      <c r="B1284" t="s">
        <v>3424</v>
      </c>
      <c r="C1284" s="207">
        <v>0</v>
      </c>
      <c r="D1284" s="207">
        <v>0</v>
      </c>
    </row>
    <row r="1285" spans="1:4">
      <c r="A1285" t="s">
        <v>3425</v>
      </c>
      <c r="B1285" t="s">
        <v>3426</v>
      </c>
      <c r="C1285" s="207">
        <v>0</v>
      </c>
      <c r="D1285" s="207">
        <v>0</v>
      </c>
    </row>
    <row r="1286" spans="1:4">
      <c r="A1286" t="s">
        <v>3427</v>
      </c>
      <c r="B1286" t="s">
        <v>3428</v>
      </c>
      <c r="C1286" s="207">
        <v>0</v>
      </c>
      <c r="D1286" s="207">
        <v>0</v>
      </c>
    </row>
    <row r="1287" spans="1:4">
      <c r="A1287" t="s">
        <v>3429</v>
      </c>
      <c r="B1287" t="s">
        <v>3430</v>
      </c>
      <c r="C1287" s="207">
        <v>0</v>
      </c>
      <c r="D1287" s="207">
        <v>0</v>
      </c>
    </row>
    <row r="1288" spans="1:4">
      <c r="A1288" t="s">
        <v>3431</v>
      </c>
      <c r="B1288" t="s">
        <v>3432</v>
      </c>
      <c r="C1288" s="207">
        <v>0</v>
      </c>
      <c r="D1288" s="207">
        <v>0</v>
      </c>
    </row>
    <row r="1289" spans="1:4">
      <c r="A1289" t="s">
        <v>3435</v>
      </c>
      <c r="B1289" t="s">
        <v>3436</v>
      </c>
      <c r="C1289" s="207">
        <v>11</v>
      </c>
      <c r="D1289" s="207">
        <v>11</v>
      </c>
    </row>
    <row r="1290" spans="1:4">
      <c r="B1290" t="s">
        <v>4167</v>
      </c>
      <c r="C1290" s="207">
        <v>0</v>
      </c>
      <c r="D1290" s="207">
        <v>0</v>
      </c>
    </row>
    <row r="1291" spans="1:4">
      <c r="A1291" t="s">
        <v>3437</v>
      </c>
      <c r="B1291" t="s">
        <v>3438</v>
      </c>
      <c r="C1291" s="207">
        <v>3</v>
      </c>
      <c r="D1291" s="207">
        <v>3</v>
      </c>
    </row>
    <row r="1292" spans="1:4">
      <c r="A1292" t="s">
        <v>3439</v>
      </c>
      <c r="B1292" t="s">
        <v>3440</v>
      </c>
      <c r="C1292" s="207">
        <v>4</v>
      </c>
      <c r="D1292" s="207">
        <v>4</v>
      </c>
    </row>
    <row r="1293" spans="1:4">
      <c r="A1293" t="s">
        <v>3441</v>
      </c>
      <c r="B1293" t="s">
        <v>3442</v>
      </c>
      <c r="C1293" s="207">
        <v>0</v>
      </c>
      <c r="D1293" s="207">
        <v>0</v>
      </c>
    </row>
    <row r="1294" spans="1:4">
      <c r="A1294" t="s">
        <v>3443</v>
      </c>
      <c r="B1294" t="s">
        <v>3444</v>
      </c>
      <c r="C1294" s="207">
        <v>21</v>
      </c>
      <c r="D1294" s="207">
        <v>21</v>
      </c>
    </row>
    <row r="1295" spans="1:4">
      <c r="A1295" t="s">
        <v>3445</v>
      </c>
      <c r="B1295" t="s">
        <v>3446</v>
      </c>
      <c r="C1295" s="207">
        <v>0</v>
      </c>
      <c r="D1295" s="207">
        <v>0</v>
      </c>
    </row>
    <row r="1296" spans="1:4">
      <c r="A1296" t="s">
        <v>3447</v>
      </c>
      <c r="B1296" t="s">
        <v>3376</v>
      </c>
      <c r="C1296" s="207">
        <v>1</v>
      </c>
      <c r="D1296" s="207">
        <v>1</v>
      </c>
    </row>
    <row r="1297" spans="1:4">
      <c r="A1297" t="s">
        <v>3448</v>
      </c>
      <c r="B1297" t="s">
        <v>3449</v>
      </c>
      <c r="C1297" s="207">
        <v>0</v>
      </c>
      <c r="D1297" s="207">
        <v>0</v>
      </c>
    </row>
    <row r="1298" spans="1:4">
      <c r="A1298" t="s">
        <v>3452</v>
      </c>
      <c r="B1298" t="s">
        <v>3453</v>
      </c>
      <c r="C1298" s="207">
        <v>0</v>
      </c>
      <c r="D1298" s="207">
        <v>0</v>
      </c>
    </row>
    <row r="1299" spans="1:4">
      <c r="A1299" t="s">
        <v>3454</v>
      </c>
      <c r="B1299" t="s">
        <v>3455</v>
      </c>
      <c r="C1299" s="207">
        <v>0</v>
      </c>
      <c r="D1299" s="207">
        <v>0</v>
      </c>
    </row>
    <row r="1300" spans="1:4">
      <c r="A1300" t="s">
        <v>3456</v>
      </c>
      <c r="B1300" t="s">
        <v>3457</v>
      </c>
      <c r="C1300" s="207">
        <v>0</v>
      </c>
      <c r="D1300" s="207">
        <v>0</v>
      </c>
    </row>
    <row r="1301" spans="1:4">
      <c r="A1301" t="s">
        <v>3458</v>
      </c>
      <c r="B1301" t="s">
        <v>3459</v>
      </c>
      <c r="C1301" s="207">
        <v>0</v>
      </c>
      <c r="D1301" s="207">
        <v>0</v>
      </c>
    </row>
    <row r="1302" spans="1:4">
      <c r="A1302" t="s">
        <v>3461</v>
      </c>
      <c r="B1302" t="s">
        <v>3462</v>
      </c>
      <c r="C1302" s="207">
        <v>7</v>
      </c>
      <c r="D1302" s="207">
        <v>7</v>
      </c>
    </row>
    <row r="1303" spans="1:4">
      <c r="A1303" t="s">
        <v>3463</v>
      </c>
      <c r="B1303" t="s">
        <v>3464</v>
      </c>
      <c r="C1303" s="207">
        <v>3</v>
      </c>
      <c r="D1303" s="207">
        <v>3</v>
      </c>
    </row>
    <row r="1304" spans="1:4">
      <c r="A1304" t="s">
        <v>3466</v>
      </c>
      <c r="B1304" t="s">
        <v>3467</v>
      </c>
      <c r="C1304" s="207">
        <v>0</v>
      </c>
      <c r="D1304" s="207">
        <v>0</v>
      </c>
    </row>
    <row r="1305" spans="1:4">
      <c r="A1305" t="s">
        <v>3468</v>
      </c>
      <c r="B1305" t="s">
        <v>3469</v>
      </c>
      <c r="C1305" s="207">
        <v>2</v>
      </c>
      <c r="D1305" s="207">
        <v>2</v>
      </c>
    </row>
    <row r="1306" spans="1:4">
      <c r="A1306" t="s">
        <v>3470</v>
      </c>
      <c r="B1306" t="s">
        <v>3471</v>
      </c>
      <c r="C1306" s="207">
        <v>0</v>
      </c>
      <c r="D1306" s="207">
        <v>0</v>
      </c>
    </row>
    <row r="1307" spans="1:4">
      <c r="A1307" t="s">
        <v>3472</v>
      </c>
      <c r="B1307" t="s">
        <v>3473</v>
      </c>
      <c r="C1307" s="207">
        <v>1</v>
      </c>
      <c r="D1307" s="207">
        <v>1</v>
      </c>
    </row>
    <row r="1308" spans="1:4">
      <c r="B1308" t="s">
        <v>3536</v>
      </c>
      <c r="C1308" s="207">
        <v>0</v>
      </c>
      <c r="D1308" s="207">
        <v>0</v>
      </c>
    </row>
    <row r="1309" spans="1:4">
      <c r="B1309" t="s">
        <v>4194</v>
      </c>
      <c r="C1309" s="207">
        <v>0</v>
      </c>
      <c r="D1309" s="207">
        <v>0</v>
      </c>
    </row>
    <row r="1310" spans="1:4">
      <c r="A1310" t="s">
        <v>3474</v>
      </c>
      <c r="B1310" t="s">
        <v>3475</v>
      </c>
      <c r="C1310" s="207">
        <v>14</v>
      </c>
      <c r="D1310" s="207">
        <v>14</v>
      </c>
    </row>
    <row r="1311" spans="1:4">
      <c r="A1311" t="s">
        <v>3476</v>
      </c>
      <c r="B1311" t="s">
        <v>3477</v>
      </c>
      <c r="C1311" s="207">
        <v>0</v>
      </c>
      <c r="D1311" s="207">
        <v>0</v>
      </c>
    </row>
    <row r="1312" spans="1:4">
      <c r="A1312" t="s">
        <v>3478</v>
      </c>
      <c r="B1312" t="s">
        <v>3479</v>
      </c>
      <c r="C1312" s="207">
        <v>1</v>
      </c>
      <c r="D1312" s="207">
        <v>1</v>
      </c>
    </row>
    <row r="1313" spans="1:4">
      <c r="A1313" t="s">
        <v>3480</v>
      </c>
      <c r="B1313" t="s">
        <v>3481</v>
      </c>
      <c r="C1313" s="207">
        <v>1</v>
      </c>
      <c r="D1313" s="207">
        <v>1</v>
      </c>
    </row>
    <row r="1314" spans="1:4">
      <c r="A1314" t="s">
        <v>3482</v>
      </c>
      <c r="B1314" t="s">
        <v>3483</v>
      </c>
      <c r="C1314" s="207">
        <v>1</v>
      </c>
      <c r="D1314" s="207">
        <v>1</v>
      </c>
    </row>
    <row r="1315" spans="1:4">
      <c r="A1315" t="s">
        <v>3484</v>
      </c>
      <c r="B1315" t="s">
        <v>3485</v>
      </c>
      <c r="C1315" s="207">
        <v>0</v>
      </c>
      <c r="D1315" s="207">
        <v>0</v>
      </c>
    </row>
    <row r="1316" spans="1:4">
      <c r="A1316" t="s">
        <v>3486</v>
      </c>
      <c r="B1316" t="s">
        <v>3487</v>
      </c>
      <c r="C1316" s="207">
        <v>1</v>
      </c>
      <c r="D1316" s="207">
        <v>1</v>
      </c>
    </row>
    <row r="1317" spans="1:4">
      <c r="A1317" t="s">
        <v>3488</v>
      </c>
      <c r="B1317" t="s">
        <v>3485</v>
      </c>
      <c r="C1317" s="207">
        <v>1</v>
      </c>
      <c r="D1317" s="207">
        <v>1</v>
      </c>
    </row>
    <row r="1318" spans="1:4">
      <c r="A1318" t="s">
        <v>3489</v>
      </c>
      <c r="B1318" t="s">
        <v>3490</v>
      </c>
      <c r="C1318" s="207">
        <v>1</v>
      </c>
      <c r="D1318" s="207">
        <v>1</v>
      </c>
    </row>
    <row r="1319" spans="1:4">
      <c r="A1319" t="s">
        <v>3491</v>
      </c>
      <c r="B1319" t="s">
        <v>3492</v>
      </c>
      <c r="C1319" s="207">
        <v>1</v>
      </c>
      <c r="D1319" s="207">
        <v>1</v>
      </c>
    </row>
    <row r="1320" spans="1:4">
      <c r="A1320" t="s">
        <v>3493</v>
      </c>
      <c r="B1320" t="s">
        <v>3494</v>
      </c>
      <c r="C1320" s="207">
        <v>1</v>
      </c>
      <c r="D1320" s="207">
        <v>1</v>
      </c>
    </row>
    <row r="1321" spans="1:4">
      <c r="A1321" t="s">
        <v>3495</v>
      </c>
      <c r="B1321" t="s">
        <v>3496</v>
      </c>
      <c r="C1321" s="207">
        <v>1</v>
      </c>
      <c r="D1321" s="207">
        <v>1</v>
      </c>
    </row>
    <row r="1322" spans="1:4">
      <c r="A1322" t="s">
        <v>3497</v>
      </c>
      <c r="B1322" t="s">
        <v>3498</v>
      </c>
      <c r="C1322" s="207">
        <v>2124</v>
      </c>
      <c r="D1322" s="207">
        <v>2124</v>
      </c>
    </row>
    <row r="1323" spans="1:4">
      <c r="A1323" t="s">
        <v>3499</v>
      </c>
      <c r="B1323" t="s">
        <v>3500</v>
      </c>
      <c r="C1323" s="207">
        <v>441</v>
      </c>
      <c r="D1323" s="207">
        <v>441</v>
      </c>
    </row>
    <row r="1324" spans="1:4">
      <c r="A1324" t="s">
        <v>3501</v>
      </c>
      <c r="B1324" t="s">
        <v>3502</v>
      </c>
      <c r="C1324" s="207">
        <v>12</v>
      </c>
      <c r="D1324" s="207">
        <v>12</v>
      </c>
    </row>
    <row r="1325" spans="1:4">
      <c r="B1325" t="s">
        <v>4158</v>
      </c>
      <c r="C1325" s="207">
        <v>1</v>
      </c>
      <c r="D1325" s="207">
        <v>1</v>
      </c>
    </row>
    <row r="1326" spans="1:4">
      <c r="A1326" t="s">
        <v>3503</v>
      </c>
      <c r="B1326" t="s">
        <v>3504</v>
      </c>
      <c r="C1326" s="207">
        <v>26</v>
      </c>
      <c r="D1326" s="207">
        <v>26</v>
      </c>
    </row>
    <row r="1327" spans="1:4">
      <c r="A1327" t="s">
        <v>3505</v>
      </c>
      <c r="B1327" t="s">
        <v>3506</v>
      </c>
      <c r="C1327" s="207">
        <v>970</v>
      </c>
      <c r="D1327" s="207">
        <v>970</v>
      </c>
    </row>
    <row r="1328" spans="1:4">
      <c r="A1328" t="s">
        <v>3507</v>
      </c>
      <c r="B1328" t="s">
        <v>3508</v>
      </c>
      <c r="C1328" s="207">
        <v>57</v>
      </c>
      <c r="D1328" s="207">
        <v>57</v>
      </c>
    </row>
    <row r="1329" spans="1:4">
      <c r="B1329" t="s">
        <v>3995</v>
      </c>
      <c r="C1329" s="207">
        <v>0</v>
      </c>
      <c r="D1329" s="207">
        <v>0</v>
      </c>
    </row>
    <row r="1330" spans="1:4">
      <c r="A1330" t="s">
        <v>3509</v>
      </c>
      <c r="B1330" t="s">
        <v>3510</v>
      </c>
      <c r="C1330" s="207">
        <v>21</v>
      </c>
      <c r="D1330" s="207">
        <v>21</v>
      </c>
    </row>
    <row r="1331" spans="1:4">
      <c r="A1331" t="s">
        <v>3511</v>
      </c>
      <c r="B1331" t="s">
        <v>3512</v>
      </c>
      <c r="C1331" s="207">
        <v>832</v>
      </c>
      <c r="D1331" s="207">
        <v>832</v>
      </c>
    </row>
    <row r="1332" spans="1:4">
      <c r="A1332" t="s">
        <v>3513</v>
      </c>
      <c r="B1332" t="s">
        <v>3514</v>
      </c>
      <c r="C1332" s="207">
        <v>409</v>
      </c>
      <c r="D1332" s="207">
        <v>409</v>
      </c>
    </row>
    <row r="1333" spans="1:4">
      <c r="A1333" t="s">
        <v>3516</v>
      </c>
      <c r="B1333" t="s">
        <v>3517</v>
      </c>
      <c r="C1333" s="207">
        <v>940</v>
      </c>
      <c r="D1333" s="207">
        <v>940</v>
      </c>
    </row>
    <row r="1334" spans="1:4">
      <c r="A1334" t="s">
        <v>3518</v>
      </c>
      <c r="B1334" t="s">
        <v>3519</v>
      </c>
      <c r="C1334" s="207">
        <v>33</v>
      </c>
      <c r="D1334" s="207">
        <v>33</v>
      </c>
    </row>
    <row r="1335" spans="1:4">
      <c r="A1335" t="s">
        <v>3520</v>
      </c>
      <c r="B1335" t="s">
        <v>3521</v>
      </c>
      <c r="C1335" s="207">
        <v>232</v>
      </c>
      <c r="D1335" s="207">
        <v>232</v>
      </c>
    </row>
    <row r="1336" spans="1:4">
      <c r="B1336" t="s">
        <v>4209</v>
      </c>
      <c r="C1336" s="207">
        <v>0</v>
      </c>
      <c r="D1336" s="207">
        <v>0</v>
      </c>
    </row>
    <row r="1337" spans="1:4">
      <c r="A1337" t="s">
        <v>3523</v>
      </c>
      <c r="B1337" t="s">
        <v>3524</v>
      </c>
      <c r="C1337" s="207">
        <v>2106</v>
      </c>
      <c r="D1337" s="207">
        <v>2106</v>
      </c>
    </row>
    <row r="1338" spans="1:4">
      <c r="A1338" t="s">
        <v>3525</v>
      </c>
      <c r="B1338" t="s">
        <v>3526</v>
      </c>
      <c r="C1338" s="207">
        <v>2</v>
      </c>
      <c r="D1338" s="207">
        <v>2</v>
      </c>
    </row>
    <row r="1339" spans="1:4">
      <c r="A1339" t="s">
        <v>3527</v>
      </c>
      <c r="B1339" t="s">
        <v>3528</v>
      </c>
      <c r="C1339" s="207">
        <v>2</v>
      </c>
      <c r="D1339" s="207">
        <v>2</v>
      </c>
    </row>
    <row r="1340" spans="1:4">
      <c r="B1340" t="s">
        <v>4191</v>
      </c>
      <c r="C1340" s="207">
        <v>0</v>
      </c>
      <c r="D1340" s="207">
        <v>0</v>
      </c>
    </row>
    <row r="1341" spans="1:4">
      <c r="A1341" t="s">
        <v>3529</v>
      </c>
      <c r="B1341" t="s">
        <v>3530</v>
      </c>
      <c r="C1341" s="207">
        <v>0</v>
      </c>
      <c r="D1341" s="207">
        <v>0</v>
      </c>
    </row>
    <row r="1342" spans="1:4">
      <c r="A1342" t="s">
        <v>3537</v>
      </c>
      <c r="B1342" t="s">
        <v>3538</v>
      </c>
      <c r="C1342" s="207">
        <v>0</v>
      </c>
      <c r="D1342" s="207">
        <v>0</v>
      </c>
    </row>
    <row r="1343" spans="1:4">
      <c r="A1343" t="s">
        <v>3539</v>
      </c>
      <c r="B1343" t="s">
        <v>3540</v>
      </c>
      <c r="C1343" s="207">
        <v>0</v>
      </c>
      <c r="D1343" s="207">
        <v>0</v>
      </c>
    </row>
    <row r="1344" spans="1:4">
      <c r="A1344" t="s">
        <v>3541</v>
      </c>
      <c r="B1344" t="s">
        <v>3542</v>
      </c>
      <c r="C1344" s="207">
        <v>0</v>
      </c>
      <c r="D1344" s="207">
        <v>0</v>
      </c>
    </row>
    <row r="1345" spans="1:4">
      <c r="A1345" t="s">
        <v>3543</v>
      </c>
      <c r="B1345" t="s">
        <v>3544</v>
      </c>
      <c r="C1345" s="207">
        <v>0</v>
      </c>
      <c r="D1345" s="207">
        <v>0</v>
      </c>
    </row>
    <row r="1346" spans="1:4">
      <c r="A1346" t="s">
        <v>3546</v>
      </c>
      <c r="B1346" t="s">
        <v>3547</v>
      </c>
      <c r="C1346" s="207">
        <v>0</v>
      </c>
      <c r="D1346" s="207">
        <v>0</v>
      </c>
    </row>
    <row r="1347" spans="1:4">
      <c r="A1347" t="s">
        <v>3551</v>
      </c>
      <c r="B1347" t="s">
        <v>3552</v>
      </c>
      <c r="C1347" s="207">
        <v>0</v>
      </c>
      <c r="D1347" s="207">
        <v>0</v>
      </c>
    </row>
    <row r="1348" spans="1:4">
      <c r="A1348" t="s">
        <v>3553</v>
      </c>
      <c r="B1348" t="s">
        <v>3554</v>
      </c>
      <c r="C1348" s="207">
        <v>0</v>
      </c>
      <c r="D1348" s="207">
        <v>0</v>
      </c>
    </row>
    <row r="1349" spans="1:4">
      <c r="B1349" t="s">
        <v>3580</v>
      </c>
      <c r="C1349" s="207">
        <v>1</v>
      </c>
      <c r="D1349" s="207">
        <v>1</v>
      </c>
    </row>
    <row r="1350" spans="1:4">
      <c r="B1350" t="s">
        <v>3609</v>
      </c>
      <c r="C1350" s="207">
        <v>0</v>
      </c>
      <c r="D1350" s="207">
        <v>0</v>
      </c>
    </row>
    <row r="1351" spans="1:4">
      <c r="A1351" t="s">
        <v>3557</v>
      </c>
      <c r="B1351" t="s">
        <v>3558</v>
      </c>
      <c r="C1351" s="207">
        <v>0</v>
      </c>
      <c r="D1351" s="207">
        <v>0</v>
      </c>
    </row>
    <row r="1352" spans="1:4">
      <c r="A1352" t="s">
        <v>3560</v>
      </c>
      <c r="B1352" t="s">
        <v>3561</v>
      </c>
      <c r="C1352" s="207">
        <v>6</v>
      </c>
      <c r="D1352" s="207">
        <v>6</v>
      </c>
    </row>
    <row r="1353" spans="1:4">
      <c r="A1353" t="s">
        <v>3562</v>
      </c>
      <c r="B1353" t="s">
        <v>3528</v>
      </c>
      <c r="C1353" s="207">
        <v>0</v>
      </c>
      <c r="D1353" s="207">
        <v>0</v>
      </c>
    </row>
    <row r="1354" spans="1:4">
      <c r="A1354" t="s">
        <v>3565</v>
      </c>
      <c r="B1354" t="s">
        <v>3566</v>
      </c>
      <c r="C1354" s="207">
        <v>0</v>
      </c>
      <c r="D1354" s="207">
        <v>0</v>
      </c>
    </row>
    <row r="1355" spans="1:4">
      <c r="A1355" t="s">
        <v>3567</v>
      </c>
      <c r="B1355" t="s">
        <v>3568</v>
      </c>
      <c r="C1355" s="207">
        <v>0</v>
      </c>
      <c r="D1355" s="207">
        <v>0</v>
      </c>
    </row>
    <row r="1356" spans="1:4">
      <c r="A1356" t="s">
        <v>3570</v>
      </c>
      <c r="B1356" t="s">
        <v>3571</v>
      </c>
      <c r="C1356" s="207">
        <v>1</v>
      </c>
      <c r="D1356" s="207">
        <v>1</v>
      </c>
    </row>
    <row r="1357" spans="1:4">
      <c r="A1357" t="s">
        <v>3573</v>
      </c>
      <c r="B1357" t="s">
        <v>3574</v>
      </c>
      <c r="C1357" s="207">
        <v>2</v>
      </c>
      <c r="D1357" s="207">
        <v>2</v>
      </c>
    </row>
    <row r="1358" spans="1:4">
      <c r="A1358" t="s">
        <v>3575</v>
      </c>
      <c r="B1358" t="s">
        <v>3576</v>
      </c>
      <c r="C1358" s="207">
        <v>1</v>
      </c>
      <c r="D1358" s="207">
        <v>1</v>
      </c>
    </row>
    <row r="1359" spans="1:4">
      <c r="A1359" t="s">
        <v>3578</v>
      </c>
      <c r="B1359" t="s">
        <v>3579</v>
      </c>
      <c r="C1359" s="207">
        <v>1</v>
      </c>
      <c r="D1359" s="207">
        <v>1</v>
      </c>
    </row>
    <row r="1360" spans="1:4">
      <c r="A1360" t="s">
        <v>3582</v>
      </c>
      <c r="B1360" t="s">
        <v>3583</v>
      </c>
      <c r="C1360" s="207">
        <v>0</v>
      </c>
      <c r="D1360" s="207">
        <v>0</v>
      </c>
    </row>
    <row r="1361" spans="1:4">
      <c r="A1361" t="s">
        <v>3584</v>
      </c>
      <c r="B1361" t="s">
        <v>3585</v>
      </c>
      <c r="C1361" s="207">
        <v>80</v>
      </c>
      <c r="D1361" s="207">
        <v>80</v>
      </c>
    </row>
    <row r="1362" spans="1:4">
      <c r="A1362" t="s">
        <v>3586</v>
      </c>
      <c r="B1362" t="s">
        <v>3587</v>
      </c>
      <c r="C1362" s="207">
        <v>0</v>
      </c>
      <c r="D1362" s="207">
        <v>0</v>
      </c>
    </row>
    <row r="1363" spans="1:4">
      <c r="A1363" t="s">
        <v>3588</v>
      </c>
      <c r="B1363" t="s">
        <v>3589</v>
      </c>
      <c r="C1363" s="207">
        <v>0</v>
      </c>
      <c r="D1363" s="207">
        <v>0</v>
      </c>
    </row>
    <row r="1364" spans="1:4">
      <c r="A1364" t="s">
        <v>3590</v>
      </c>
      <c r="B1364" t="s">
        <v>3591</v>
      </c>
      <c r="C1364" s="207">
        <v>3</v>
      </c>
      <c r="D1364" s="207">
        <v>3</v>
      </c>
    </row>
    <row r="1365" spans="1:4">
      <c r="B1365" t="s">
        <v>3639</v>
      </c>
      <c r="C1365" s="207">
        <v>0</v>
      </c>
      <c r="D1365" s="207">
        <v>0</v>
      </c>
    </row>
    <row r="1366" spans="1:4">
      <c r="A1366" t="s">
        <v>3592</v>
      </c>
      <c r="B1366" t="s">
        <v>3593</v>
      </c>
      <c r="C1366" s="207">
        <v>1</v>
      </c>
      <c r="D1366" s="207">
        <v>1</v>
      </c>
    </row>
    <row r="1367" spans="1:4">
      <c r="B1367" t="s">
        <v>3825</v>
      </c>
      <c r="C1367" s="207">
        <v>2</v>
      </c>
      <c r="D1367" s="207">
        <v>2</v>
      </c>
    </row>
    <row r="1368" spans="1:4">
      <c r="A1368" t="s">
        <v>3594</v>
      </c>
      <c r="B1368" t="s">
        <v>3595</v>
      </c>
      <c r="C1368" s="207">
        <v>56</v>
      </c>
      <c r="D1368" s="207">
        <v>56</v>
      </c>
    </row>
    <row r="1369" spans="1:4">
      <c r="A1369" t="s">
        <v>3596</v>
      </c>
      <c r="B1369" t="s">
        <v>3597</v>
      </c>
      <c r="C1369" s="207">
        <v>18</v>
      </c>
      <c r="D1369" s="207">
        <v>18</v>
      </c>
    </row>
    <row r="1370" spans="1:4">
      <c r="A1370" t="s">
        <v>3598</v>
      </c>
      <c r="B1370" t="s">
        <v>3599</v>
      </c>
      <c r="C1370" s="207">
        <v>0</v>
      </c>
      <c r="D1370" s="207">
        <v>0</v>
      </c>
    </row>
    <row r="1371" spans="1:4">
      <c r="A1371" t="s">
        <v>3600</v>
      </c>
      <c r="B1371" t="s">
        <v>3601</v>
      </c>
      <c r="C1371" s="207">
        <v>1</v>
      </c>
      <c r="D1371" s="207">
        <v>1</v>
      </c>
    </row>
    <row r="1372" spans="1:4">
      <c r="A1372" t="s">
        <v>3605</v>
      </c>
      <c r="B1372" t="s">
        <v>3606</v>
      </c>
      <c r="C1372" s="207">
        <v>0</v>
      </c>
      <c r="D1372" s="207">
        <v>0</v>
      </c>
    </row>
    <row r="1373" spans="1:4">
      <c r="A1373" t="s">
        <v>3607</v>
      </c>
      <c r="B1373" t="s">
        <v>3608</v>
      </c>
      <c r="C1373" s="207">
        <v>0</v>
      </c>
      <c r="D1373" s="207">
        <v>0</v>
      </c>
    </row>
    <row r="1374" spans="1:4">
      <c r="B1374" t="s">
        <v>3640</v>
      </c>
      <c r="C1374" s="207">
        <v>0</v>
      </c>
      <c r="D1374" s="207">
        <v>0</v>
      </c>
    </row>
    <row r="1375" spans="1:4">
      <c r="A1375" t="s">
        <v>3611</v>
      </c>
      <c r="B1375" t="s">
        <v>3612</v>
      </c>
      <c r="C1375" s="207">
        <v>3</v>
      </c>
      <c r="D1375" s="207">
        <v>3</v>
      </c>
    </row>
    <row r="1376" spans="1:4">
      <c r="A1376" t="s">
        <v>3613</v>
      </c>
      <c r="B1376" t="s">
        <v>3614</v>
      </c>
      <c r="C1376" s="207">
        <v>0</v>
      </c>
      <c r="D1376" s="207">
        <v>0</v>
      </c>
    </row>
    <row r="1377" spans="1:4">
      <c r="A1377" t="s">
        <v>3616</v>
      </c>
      <c r="B1377" t="s">
        <v>3617</v>
      </c>
      <c r="C1377" s="207">
        <v>0</v>
      </c>
      <c r="D1377" s="207">
        <v>0</v>
      </c>
    </row>
    <row r="1378" spans="1:4">
      <c r="A1378" t="s">
        <v>3618</v>
      </c>
      <c r="B1378" t="s">
        <v>3619</v>
      </c>
      <c r="C1378" s="207">
        <v>0</v>
      </c>
      <c r="D1378" s="207">
        <v>0</v>
      </c>
    </row>
    <row r="1379" spans="1:4">
      <c r="A1379" t="s">
        <v>3620</v>
      </c>
      <c r="B1379" t="s">
        <v>3621</v>
      </c>
      <c r="C1379" s="207">
        <v>0</v>
      </c>
      <c r="D1379" s="207">
        <v>0</v>
      </c>
    </row>
    <row r="1380" spans="1:4">
      <c r="A1380" t="s">
        <v>3622</v>
      </c>
      <c r="B1380" t="s">
        <v>3623</v>
      </c>
      <c r="C1380" s="207">
        <v>0</v>
      </c>
      <c r="D1380" s="207">
        <v>0</v>
      </c>
    </row>
    <row r="1381" spans="1:4">
      <c r="A1381" t="s">
        <v>3624</v>
      </c>
      <c r="B1381" t="s">
        <v>3625</v>
      </c>
      <c r="C1381" s="207">
        <v>0</v>
      </c>
      <c r="D1381" s="207">
        <v>0</v>
      </c>
    </row>
    <row r="1382" spans="1:4">
      <c r="A1382" t="s">
        <v>3626</v>
      </c>
      <c r="B1382" t="s">
        <v>3627</v>
      </c>
      <c r="C1382" s="207">
        <v>0</v>
      </c>
      <c r="D1382" s="207">
        <v>0</v>
      </c>
    </row>
    <row r="1383" spans="1:4">
      <c r="A1383" t="s">
        <v>3628</v>
      </c>
      <c r="B1383" t="s">
        <v>3629</v>
      </c>
      <c r="C1383" s="207">
        <v>0</v>
      </c>
      <c r="D1383" s="207">
        <v>0</v>
      </c>
    </row>
    <row r="1384" spans="1:4">
      <c r="A1384" t="s">
        <v>3630</v>
      </c>
      <c r="B1384" t="s">
        <v>3631</v>
      </c>
      <c r="C1384" s="207">
        <v>0</v>
      </c>
      <c r="D1384" s="207">
        <v>0</v>
      </c>
    </row>
    <row r="1385" spans="1:4">
      <c r="A1385" t="s">
        <v>3632</v>
      </c>
      <c r="B1385" t="s">
        <v>3633</v>
      </c>
      <c r="C1385" s="207">
        <v>0</v>
      </c>
      <c r="D1385" s="207">
        <v>0</v>
      </c>
    </row>
    <row r="1386" spans="1:4">
      <c r="A1386" t="s">
        <v>3634</v>
      </c>
      <c r="B1386" t="s">
        <v>3635</v>
      </c>
      <c r="C1386" s="207">
        <v>0</v>
      </c>
      <c r="D1386" s="207">
        <v>0</v>
      </c>
    </row>
    <row r="1387" spans="1:4">
      <c r="A1387" t="s">
        <v>3637</v>
      </c>
      <c r="B1387" t="s">
        <v>3638</v>
      </c>
      <c r="C1387" s="207">
        <v>0</v>
      </c>
      <c r="D1387" s="207">
        <v>0</v>
      </c>
    </row>
    <row r="1388" spans="1:4">
      <c r="A1388" t="s">
        <v>3641</v>
      </c>
      <c r="B1388" t="s">
        <v>3642</v>
      </c>
      <c r="C1388" s="207">
        <v>0</v>
      </c>
      <c r="D1388" s="207">
        <v>0</v>
      </c>
    </row>
    <row r="1389" spans="1:4">
      <c r="B1389" t="s">
        <v>3846</v>
      </c>
      <c r="C1389" s="207">
        <v>0</v>
      </c>
      <c r="D1389" s="207">
        <v>0</v>
      </c>
    </row>
    <row r="1390" spans="1:4">
      <c r="A1390" t="s">
        <v>3643</v>
      </c>
      <c r="B1390" t="s">
        <v>3644</v>
      </c>
      <c r="C1390" s="207">
        <v>0</v>
      </c>
      <c r="D1390" s="207">
        <v>0</v>
      </c>
    </row>
    <row r="1391" spans="1:4">
      <c r="A1391" t="s">
        <v>3646</v>
      </c>
      <c r="B1391" t="s">
        <v>3647</v>
      </c>
      <c r="C1391" s="207">
        <v>0</v>
      </c>
      <c r="D1391" s="207">
        <v>0</v>
      </c>
    </row>
    <row r="1392" spans="1:4">
      <c r="A1392" t="s">
        <v>3648</v>
      </c>
      <c r="B1392" t="s">
        <v>3649</v>
      </c>
      <c r="C1392" s="207">
        <v>0</v>
      </c>
      <c r="D1392" s="207">
        <v>0</v>
      </c>
    </row>
    <row r="1393" spans="1:4">
      <c r="B1393" t="s">
        <v>3828</v>
      </c>
      <c r="C1393" s="207">
        <v>0</v>
      </c>
      <c r="D1393" s="207">
        <v>0</v>
      </c>
    </row>
    <row r="1394" spans="1:4">
      <c r="A1394" t="s">
        <v>3650</v>
      </c>
      <c r="B1394" t="s">
        <v>3651</v>
      </c>
      <c r="C1394" s="207">
        <v>0</v>
      </c>
      <c r="D1394" s="207">
        <v>0</v>
      </c>
    </row>
    <row r="1395" spans="1:4">
      <c r="A1395" t="s">
        <v>3652</v>
      </c>
      <c r="B1395" t="s">
        <v>3653</v>
      </c>
      <c r="C1395" s="207">
        <v>0</v>
      </c>
      <c r="D1395" s="207">
        <v>0</v>
      </c>
    </row>
    <row r="1396" spans="1:4">
      <c r="B1396" t="s">
        <v>4286</v>
      </c>
      <c r="C1396" s="207">
        <v>0</v>
      </c>
      <c r="D1396" s="207">
        <v>0</v>
      </c>
    </row>
    <row r="1397" spans="1:4">
      <c r="B1397" t="s">
        <v>4416</v>
      </c>
      <c r="C1397" s="207">
        <v>3</v>
      </c>
      <c r="D1397" s="207">
        <v>3</v>
      </c>
    </row>
    <row r="1398" spans="1:4">
      <c r="A1398" t="s">
        <v>3654</v>
      </c>
      <c r="B1398" t="s">
        <v>3655</v>
      </c>
      <c r="C1398" s="207">
        <v>2</v>
      </c>
      <c r="D1398" s="207">
        <v>2</v>
      </c>
    </row>
    <row r="1399" spans="1:4">
      <c r="A1399" t="s">
        <v>3656</v>
      </c>
      <c r="B1399" t="s">
        <v>3657</v>
      </c>
      <c r="C1399" s="207">
        <v>0</v>
      </c>
      <c r="D1399" s="207">
        <v>0</v>
      </c>
    </row>
    <row r="1400" spans="1:4">
      <c r="A1400" t="s">
        <v>3658</v>
      </c>
      <c r="B1400" t="s">
        <v>3659</v>
      </c>
      <c r="C1400" s="207">
        <v>0</v>
      </c>
      <c r="D1400" s="207">
        <v>0</v>
      </c>
    </row>
    <row r="1401" spans="1:4">
      <c r="A1401" t="s">
        <v>3660</v>
      </c>
      <c r="B1401" t="s">
        <v>3661</v>
      </c>
      <c r="C1401" s="207">
        <v>3</v>
      </c>
      <c r="D1401" s="207">
        <v>3</v>
      </c>
    </row>
    <row r="1402" spans="1:4">
      <c r="A1402" t="s">
        <v>3662</v>
      </c>
      <c r="B1402" t="s">
        <v>3663</v>
      </c>
      <c r="C1402" s="207">
        <v>0</v>
      </c>
      <c r="D1402" s="207">
        <v>0</v>
      </c>
    </row>
    <row r="1403" spans="1:4">
      <c r="A1403" t="s">
        <v>3664</v>
      </c>
      <c r="B1403" t="s">
        <v>3665</v>
      </c>
      <c r="C1403" s="207">
        <v>0</v>
      </c>
      <c r="D1403" s="207">
        <v>0</v>
      </c>
    </row>
    <row r="1404" spans="1:4">
      <c r="A1404" t="s">
        <v>3666</v>
      </c>
      <c r="B1404" t="s">
        <v>3667</v>
      </c>
      <c r="C1404" s="207">
        <v>0</v>
      </c>
      <c r="D1404" s="207">
        <v>0</v>
      </c>
    </row>
    <row r="1405" spans="1:4">
      <c r="A1405" t="s">
        <v>3668</v>
      </c>
      <c r="B1405" t="s">
        <v>3669</v>
      </c>
      <c r="C1405" s="207">
        <v>0</v>
      </c>
      <c r="D1405" s="207">
        <v>0</v>
      </c>
    </row>
    <row r="1406" spans="1:4">
      <c r="A1406" t="s">
        <v>3670</v>
      </c>
      <c r="B1406" t="s">
        <v>3671</v>
      </c>
      <c r="C1406" s="207">
        <v>1</v>
      </c>
      <c r="D1406" s="207">
        <v>1</v>
      </c>
    </row>
    <row r="1407" spans="1:4">
      <c r="B1407" t="s">
        <v>3845</v>
      </c>
      <c r="C1407" s="207">
        <v>3</v>
      </c>
      <c r="D1407" s="207">
        <v>3</v>
      </c>
    </row>
    <row r="1408" spans="1:4">
      <c r="A1408" t="s">
        <v>3675</v>
      </c>
      <c r="B1408" t="s">
        <v>3676</v>
      </c>
      <c r="C1408" s="207">
        <v>27</v>
      </c>
      <c r="D1408" s="207">
        <v>27</v>
      </c>
    </row>
    <row r="1409" spans="1:4">
      <c r="B1409" t="s">
        <v>4195</v>
      </c>
      <c r="C1409" s="207">
        <v>1</v>
      </c>
      <c r="D1409" s="207">
        <v>1</v>
      </c>
    </row>
    <row r="1410" spans="1:4">
      <c r="A1410" t="s">
        <v>3677</v>
      </c>
      <c r="B1410" t="s">
        <v>3678</v>
      </c>
      <c r="C1410" s="207">
        <v>13</v>
      </c>
      <c r="D1410" s="207">
        <v>13</v>
      </c>
    </row>
    <row r="1411" spans="1:4">
      <c r="A1411" t="s">
        <v>3679</v>
      </c>
      <c r="B1411" t="s">
        <v>3680</v>
      </c>
      <c r="C1411" s="207">
        <v>3</v>
      </c>
      <c r="D1411" s="207">
        <v>3</v>
      </c>
    </row>
    <row r="1412" spans="1:4">
      <c r="A1412" t="s">
        <v>3681</v>
      </c>
      <c r="B1412" t="s">
        <v>3682</v>
      </c>
      <c r="C1412" s="207">
        <v>4</v>
      </c>
      <c r="D1412" s="207">
        <v>4</v>
      </c>
    </row>
    <row r="1413" spans="1:4">
      <c r="A1413" t="s">
        <v>3683</v>
      </c>
      <c r="B1413" t="s">
        <v>3684</v>
      </c>
      <c r="C1413" s="207">
        <v>2</v>
      </c>
      <c r="D1413" s="207">
        <v>2</v>
      </c>
    </row>
    <row r="1414" spans="1:4">
      <c r="A1414" t="s">
        <v>3685</v>
      </c>
      <c r="B1414" t="s">
        <v>3686</v>
      </c>
      <c r="C1414" s="207">
        <v>1</v>
      </c>
      <c r="D1414" s="207">
        <v>1</v>
      </c>
    </row>
    <row r="1415" spans="1:4">
      <c r="A1415" t="s">
        <v>3687</v>
      </c>
      <c r="B1415" t="s">
        <v>3688</v>
      </c>
      <c r="C1415" s="207">
        <v>1</v>
      </c>
      <c r="D1415" s="207">
        <v>1</v>
      </c>
    </row>
    <row r="1416" spans="1:4">
      <c r="A1416" t="s">
        <v>3689</v>
      </c>
      <c r="B1416" t="s">
        <v>3690</v>
      </c>
      <c r="C1416" s="207">
        <v>0</v>
      </c>
      <c r="D1416" s="207">
        <v>0</v>
      </c>
    </row>
    <row r="1417" spans="1:4">
      <c r="A1417" t="s">
        <v>3691</v>
      </c>
      <c r="B1417" t="s">
        <v>3692</v>
      </c>
      <c r="C1417" s="207">
        <v>9</v>
      </c>
      <c r="D1417" s="207">
        <v>9</v>
      </c>
    </row>
    <row r="1418" spans="1:4">
      <c r="A1418" t="s">
        <v>3693</v>
      </c>
      <c r="B1418" t="s">
        <v>3694</v>
      </c>
      <c r="C1418" s="207">
        <v>0</v>
      </c>
      <c r="D1418" s="207">
        <v>0</v>
      </c>
    </row>
    <row r="1419" spans="1:4">
      <c r="A1419" t="s">
        <v>3695</v>
      </c>
      <c r="B1419" t="s">
        <v>3696</v>
      </c>
      <c r="C1419" s="207">
        <v>33</v>
      </c>
      <c r="D1419" s="207">
        <v>33</v>
      </c>
    </row>
    <row r="1420" spans="1:4">
      <c r="A1420" t="s">
        <v>3697</v>
      </c>
      <c r="B1420" t="s">
        <v>3698</v>
      </c>
      <c r="C1420" s="207">
        <v>9</v>
      </c>
      <c r="D1420" s="207">
        <v>9</v>
      </c>
    </row>
    <row r="1421" spans="1:4">
      <c r="A1421" t="s">
        <v>3699</v>
      </c>
      <c r="B1421" t="s">
        <v>3700</v>
      </c>
      <c r="C1421" s="207">
        <v>237</v>
      </c>
      <c r="D1421" s="207">
        <v>237</v>
      </c>
    </row>
    <row r="1422" spans="1:4">
      <c r="A1422" t="s">
        <v>3701</v>
      </c>
      <c r="B1422" t="s">
        <v>3702</v>
      </c>
      <c r="C1422" s="207">
        <v>1</v>
      </c>
      <c r="D1422" s="207">
        <v>1</v>
      </c>
    </row>
    <row r="1423" spans="1:4">
      <c r="A1423" t="s">
        <v>3703</v>
      </c>
      <c r="B1423" t="s">
        <v>3704</v>
      </c>
      <c r="C1423" s="207">
        <v>5</v>
      </c>
      <c r="D1423" s="207">
        <v>5</v>
      </c>
    </row>
    <row r="1424" spans="1:4">
      <c r="A1424" t="s">
        <v>3705</v>
      </c>
      <c r="B1424" t="s">
        <v>3706</v>
      </c>
      <c r="C1424" s="207">
        <v>8</v>
      </c>
      <c r="D1424" s="207">
        <v>8</v>
      </c>
    </row>
    <row r="1425" spans="1:4">
      <c r="A1425" t="s">
        <v>3707</v>
      </c>
      <c r="B1425" t="s">
        <v>3708</v>
      </c>
      <c r="C1425" s="207">
        <v>25</v>
      </c>
      <c r="D1425" s="207">
        <v>25</v>
      </c>
    </row>
    <row r="1426" spans="1:4">
      <c r="A1426" t="s">
        <v>3709</v>
      </c>
      <c r="B1426" t="s">
        <v>3710</v>
      </c>
      <c r="C1426" s="207">
        <v>3</v>
      </c>
      <c r="D1426" s="207">
        <v>3</v>
      </c>
    </row>
    <row r="1427" spans="1:4">
      <c r="A1427" t="s">
        <v>3711</v>
      </c>
      <c r="B1427" t="s">
        <v>3712</v>
      </c>
      <c r="C1427" s="207">
        <v>3</v>
      </c>
      <c r="D1427" s="207">
        <v>3</v>
      </c>
    </row>
    <row r="1428" spans="1:4">
      <c r="A1428" t="s">
        <v>3713</v>
      </c>
      <c r="B1428" t="s">
        <v>3714</v>
      </c>
      <c r="C1428" s="207">
        <v>37</v>
      </c>
      <c r="D1428" s="207">
        <v>37</v>
      </c>
    </row>
    <row r="1429" spans="1:4">
      <c r="A1429" t="s">
        <v>3715</v>
      </c>
      <c r="B1429" t="s">
        <v>3716</v>
      </c>
      <c r="C1429" s="207">
        <v>12</v>
      </c>
      <c r="D1429" s="207">
        <v>12</v>
      </c>
    </row>
    <row r="1430" spans="1:4">
      <c r="A1430" t="s">
        <v>3717</v>
      </c>
      <c r="B1430" t="s">
        <v>3718</v>
      </c>
      <c r="C1430" s="207">
        <v>11</v>
      </c>
      <c r="D1430" s="207">
        <v>11</v>
      </c>
    </row>
    <row r="1431" spans="1:4">
      <c r="B1431" t="s">
        <v>3824</v>
      </c>
      <c r="C1431" s="207">
        <v>0</v>
      </c>
      <c r="D1431" s="207">
        <v>0</v>
      </c>
    </row>
    <row r="1432" spans="1:4">
      <c r="A1432" t="s">
        <v>3719</v>
      </c>
      <c r="B1432" t="s">
        <v>3716</v>
      </c>
      <c r="C1432" s="207">
        <v>26</v>
      </c>
      <c r="D1432" s="207">
        <v>26</v>
      </c>
    </row>
    <row r="1433" spans="1:4">
      <c r="A1433" t="s">
        <v>3720</v>
      </c>
      <c r="B1433" t="s">
        <v>3721</v>
      </c>
      <c r="C1433" s="207">
        <v>4</v>
      </c>
      <c r="D1433" s="207">
        <v>4</v>
      </c>
    </row>
    <row r="1434" spans="1:4">
      <c r="A1434" t="s">
        <v>3722</v>
      </c>
      <c r="B1434" t="s">
        <v>3723</v>
      </c>
      <c r="C1434" s="207">
        <v>11</v>
      </c>
      <c r="D1434" s="207">
        <v>11</v>
      </c>
    </row>
    <row r="1435" spans="1:4">
      <c r="A1435" t="s">
        <v>3724</v>
      </c>
      <c r="B1435" t="s">
        <v>3725</v>
      </c>
      <c r="C1435" s="207">
        <v>1</v>
      </c>
      <c r="D1435" s="207">
        <v>1</v>
      </c>
    </row>
    <row r="1436" spans="1:4">
      <c r="A1436" t="s">
        <v>3726</v>
      </c>
      <c r="B1436" t="s">
        <v>3727</v>
      </c>
      <c r="C1436" s="207">
        <v>25</v>
      </c>
      <c r="D1436" s="207">
        <v>25</v>
      </c>
    </row>
    <row r="1437" spans="1:4">
      <c r="A1437" t="s">
        <v>3728</v>
      </c>
      <c r="B1437" t="s">
        <v>3591</v>
      </c>
      <c r="C1437" s="207">
        <v>16</v>
      </c>
      <c r="D1437" s="207">
        <v>16</v>
      </c>
    </row>
    <row r="1438" spans="1:4">
      <c r="B1438" t="s">
        <v>3842</v>
      </c>
      <c r="C1438" s="207">
        <v>0</v>
      </c>
      <c r="D1438" s="207">
        <v>0</v>
      </c>
    </row>
    <row r="1439" spans="1:4">
      <c r="A1439" t="s">
        <v>3729</v>
      </c>
      <c r="B1439" t="s">
        <v>3730</v>
      </c>
      <c r="C1439" s="207">
        <v>8</v>
      </c>
      <c r="D1439" s="207">
        <v>8</v>
      </c>
    </row>
    <row r="1440" spans="1:4">
      <c r="A1440" t="s">
        <v>3731</v>
      </c>
      <c r="B1440" t="s">
        <v>3732</v>
      </c>
      <c r="C1440" s="207">
        <v>37</v>
      </c>
      <c r="D1440" s="207">
        <v>37</v>
      </c>
    </row>
    <row r="1441" spans="1:4">
      <c r="A1441" t="s">
        <v>3733</v>
      </c>
      <c r="B1441" t="s">
        <v>3734</v>
      </c>
      <c r="C1441" s="207">
        <v>1</v>
      </c>
      <c r="D1441" s="207">
        <v>1</v>
      </c>
    </row>
    <row r="1442" spans="1:4">
      <c r="A1442" t="s">
        <v>3735</v>
      </c>
      <c r="B1442" t="s">
        <v>3736</v>
      </c>
      <c r="C1442" s="207">
        <v>0</v>
      </c>
      <c r="D1442" s="207">
        <v>0</v>
      </c>
    </row>
    <row r="1443" spans="1:4">
      <c r="A1443" t="s">
        <v>3737</v>
      </c>
      <c r="B1443" t="s">
        <v>2971</v>
      </c>
      <c r="C1443" s="207">
        <v>5</v>
      </c>
      <c r="D1443" s="207">
        <v>5</v>
      </c>
    </row>
    <row r="1444" spans="1:4">
      <c r="A1444" t="s">
        <v>3739</v>
      </c>
      <c r="B1444" t="s">
        <v>3740</v>
      </c>
      <c r="C1444" s="207">
        <v>0</v>
      </c>
      <c r="D1444" s="207">
        <v>0</v>
      </c>
    </row>
    <row r="1445" spans="1:4">
      <c r="A1445" t="s">
        <v>3741</v>
      </c>
      <c r="B1445" t="s">
        <v>3742</v>
      </c>
      <c r="C1445" s="207">
        <v>13</v>
      </c>
      <c r="D1445" s="207">
        <v>13</v>
      </c>
    </row>
    <row r="1446" spans="1:4">
      <c r="A1446" t="s">
        <v>3743</v>
      </c>
      <c r="B1446" t="s">
        <v>3744</v>
      </c>
      <c r="C1446" s="207">
        <v>42</v>
      </c>
      <c r="D1446" s="207">
        <v>42</v>
      </c>
    </row>
    <row r="1447" spans="1:4">
      <c r="B1447" t="s">
        <v>4907</v>
      </c>
      <c r="C1447" s="207">
        <v>35</v>
      </c>
      <c r="D1447" s="207">
        <v>35</v>
      </c>
    </row>
    <row r="1448" spans="1:4">
      <c r="A1448" t="s">
        <v>3745</v>
      </c>
      <c r="B1448" t="s">
        <v>3746</v>
      </c>
      <c r="C1448" s="207">
        <v>69</v>
      </c>
      <c r="D1448" s="207">
        <v>69</v>
      </c>
    </row>
    <row r="1449" spans="1:4">
      <c r="B1449" t="s">
        <v>4896</v>
      </c>
      <c r="C1449" s="207">
        <v>101</v>
      </c>
      <c r="D1449" s="207">
        <v>101</v>
      </c>
    </row>
    <row r="1450" spans="1:4">
      <c r="A1450" t="s">
        <v>3747</v>
      </c>
      <c r="B1450" t="s">
        <v>3748</v>
      </c>
      <c r="C1450" s="207">
        <v>0</v>
      </c>
      <c r="D1450" s="207">
        <v>0</v>
      </c>
    </row>
    <row r="1451" spans="1:4">
      <c r="B1451" t="s">
        <v>4971</v>
      </c>
      <c r="C1451" s="207">
        <v>88</v>
      </c>
      <c r="D1451" s="207">
        <v>88</v>
      </c>
    </row>
    <row r="1452" spans="1:4">
      <c r="A1452" t="s">
        <v>3750</v>
      </c>
      <c r="B1452" t="s">
        <v>3751</v>
      </c>
      <c r="C1452" s="207">
        <v>184</v>
      </c>
      <c r="D1452" s="207">
        <v>184</v>
      </c>
    </row>
    <row r="1453" spans="1:4">
      <c r="B1453" t="s">
        <v>4050</v>
      </c>
      <c r="C1453" s="207">
        <v>19</v>
      </c>
      <c r="D1453" s="207">
        <v>19</v>
      </c>
    </row>
    <row r="1454" spans="1:4">
      <c r="A1454" t="s">
        <v>3752</v>
      </c>
      <c r="B1454" t="s">
        <v>3753</v>
      </c>
      <c r="C1454" s="207">
        <v>1890</v>
      </c>
      <c r="D1454" s="207">
        <v>1890</v>
      </c>
    </row>
    <row r="1455" spans="1:4">
      <c r="A1455" t="s">
        <v>3759</v>
      </c>
      <c r="B1455" t="s">
        <v>3760</v>
      </c>
      <c r="C1455" s="207">
        <v>0</v>
      </c>
      <c r="D1455" s="207">
        <v>0</v>
      </c>
    </row>
    <row r="1456" spans="1:4">
      <c r="A1456" t="s">
        <v>3761</v>
      </c>
      <c r="B1456" t="s">
        <v>3762</v>
      </c>
      <c r="C1456" s="207">
        <v>2</v>
      </c>
      <c r="D1456" s="207">
        <v>2</v>
      </c>
    </row>
    <row r="1457" spans="1:4">
      <c r="A1457" t="s">
        <v>3763</v>
      </c>
      <c r="B1457" t="s">
        <v>3764</v>
      </c>
      <c r="C1457" s="207">
        <v>3</v>
      </c>
      <c r="D1457" s="207">
        <v>3</v>
      </c>
    </row>
    <row r="1458" spans="1:4">
      <c r="A1458" t="s">
        <v>3767</v>
      </c>
      <c r="B1458" t="s">
        <v>3768</v>
      </c>
      <c r="C1458" s="207">
        <v>0</v>
      </c>
      <c r="D1458" s="207">
        <v>0</v>
      </c>
    </row>
    <row r="1459" spans="1:4">
      <c r="B1459" t="s">
        <v>4973</v>
      </c>
      <c r="C1459" s="207">
        <v>283</v>
      </c>
      <c r="D1459" s="207">
        <v>283</v>
      </c>
    </row>
    <row r="1460" spans="1:4">
      <c r="A1460" t="s">
        <v>3772</v>
      </c>
      <c r="B1460" t="s">
        <v>3773</v>
      </c>
      <c r="C1460" s="207">
        <v>5</v>
      </c>
      <c r="D1460" s="207">
        <v>5</v>
      </c>
    </row>
    <row r="1461" spans="1:4">
      <c r="A1461" t="s">
        <v>3774</v>
      </c>
      <c r="B1461" t="s">
        <v>3775</v>
      </c>
      <c r="C1461" s="207">
        <v>0</v>
      </c>
      <c r="D1461" s="207">
        <v>0</v>
      </c>
    </row>
    <row r="1462" spans="1:4">
      <c r="A1462" t="s">
        <v>3776</v>
      </c>
      <c r="B1462" t="s">
        <v>3777</v>
      </c>
      <c r="C1462" s="207">
        <v>3</v>
      </c>
      <c r="D1462" s="207">
        <v>3</v>
      </c>
    </row>
    <row r="1463" spans="1:4">
      <c r="A1463" t="s">
        <v>3779</v>
      </c>
      <c r="B1463" t="s">
        <v>3780</v>
      </c>
      <c r="C1463" s="207">
        <v>0</v>
      </c>
      <c r="D1463" s="207">
        <v>0</v>
      </c>
    </row>
    <row r="1464" spans="1:4">
      <c r="A1464" t="s">
        <v>3781</v>
      </c>
      <c r="B1464" t="s">
        <v>3782</v>
      </c>
      <c r="C1464" s="207">
        <v>4</v>
      </c>
      <c r="D1464" s="207">
        <v>4</v>
      </c>
    </row>
    <row r="1465" spans="1:4">
      <c r="A1465" t="s">
        <v>3783</v>
      </c>
      <c r="B1465" t="s">
        <v>3784</v>
      </c>
      <c r="C1465" s="207">
        <v>0</v>
      </c>
      <c r="D1465" s="207">
        <v>0</v>
      </c>
    </row>
    <row r="1466" spans="1:4">
      <c r="A1466" t="s">
        <v>3785</v>
      </c>
      <c r="B1466" t="s">
        <v>3786</v>
      </c>
      <c r="C1466" s="207">
        <v>0</v>
      </c>
      <c r="D1466" s="207">
        <v>0</v>
      </c>
    </row>
    <row r="1467" spans="1:4">
      <c r="B1467" t="s">
        <v>4972</v>
      </c>
      <c r="C1467" s="207">
        <v>41</v>
      </c>
      <c r="D1467" s="207">
        <v>41</v>
      </c>
    </row>
    <row r="1468" spans="1:4">
      <c r="A1468" t="s">
        <v>3787</v>
      </c>
      <c r="B1468" t="s">
        <v>3788</v>
      </c>
      <c r="C1468" s="207">
        <v>253</v>
      </c>
      <c r="D1468" s="207">
        <v>253</v>
      </c>
    </row>
    <row r="1469" spans="1:4">
      <c r="B1469" t="s">
        <v>4979</v>
      </c>
      <c r="C1469" s="207">
        <v>0</v>
      </c>
      <c r="D1469" s="207">
        <v>0</v>
      </c>
    </row>
    <row r="1470" spans="1:4">
      <c r="A1470" t="s">
        <v>3789</v>
      </c>
      <c r="B1470" t="s">
        <v>3790</v>
      </c>
      <c r="C1470" s="207">
        <v>0</v>
      </c>
      <c r="D1470" s="207">
        <v>0</v>
      </c>
    </row>
    <row r="1471" spans="1:4">
      <c r="B1471" t="s">
        <v>4976</v>
      </c>
      <c r="C1471" s="207">
        <v>83</v>
      </c>
      <c r="D1471" s="207">
        <v>83</v>
      </c>
    </row>
    <row r="1472" spans="1:4">
      <c r="A1472" t="s">
        <v>3793</v>
      </c>
      <c r="B1472" t="s">
        <v>3794</v>
      </c>
      <c r="C1472" s="207">
        <v>0</v>
      </c>
      <c r="D1472" s="207">
        <v>0</v>
      </c>
    </row>
    <row r="1473" spans="1:4">
      <c r="A1473" t="s">
        <v>3795</v>
      </c>
      <c r="B1473" t="s">
        <v>3796</v>
      </c>
      <c r="C1473" s="207">
        <v>0</v>
      </c>
      <c r="D1473" s="207">
        <v>0</v>
      </c>
    </row>
    <row r="1474" spans="1:4">
      <c r="A1474" t="s">
        <v>3797</v>
      </c>
      <c r="B1474" t="s">
        <v>3798</v>
      </c>
      <c r="C1474" s="207">
        <v>0</v>
      </c>
      <c r="D1474" s="207">
        <v>0</v>
      </c>
    </row>
    <row r="1475" spans="1:4">
      <c r="A1475" t="s">
        <v>3799</v>
      </c>
      <c r="B1475" t="s">
        <v>3800</v>
      </c>
      <c r="C1475" s="207">
        <v>0</v>
      </c>
      <c r="D1475" s="207">
        <v>0</v>
      </c>
    </row>
    <row r="1476" spans="1:4">
      <c r="A1476" t="s">
        <v>3801</v>
      </c>
      <c r="B1476" t="s">
        <v>3802</v>
      </c>
      <c r="C1476" s="207">
        <v>0</v>
      </c>
      <c r="D1476" s="207">
        <v>0</v>
      </c>
    </row>
    <row r="1477" spans="1:4">
      <c r="A1477" t="s">
        <v>3803</v>
      </c>
      <c r="B1477" t="s">
        <v>3804</v>
      </c>
      <c r="C1477" s="207">
        <v>0</v>
      </c>
      <c r="D1477" s="207">
        <v>0</v>
      </c>
    </row>
    <row r="1478" spans="1:4">
      <c r="A1478" t="s">
        <v>3805</v>
      </c>
      <c r="B1478" t="s">
        <v>3806</v>
      </c>
      <c r="C1478" s="207">
        <v>50</v>
      </c>
      <c r="D1478" s="207">
        <v>50</v>
      </c>
    </row>
    <row r="1479" spans="1:4">
      <c r="A1479" t="s">
        <v>3807</v>
      </c>
      <c r="B1479" t="s">
        <v>3808</v>
      </c>
      <c r="C1479" s="207">
        <v>0</v>
      </c>
      <c r="D1479" s="207">
        <v>0</v>
      </c>
    </row>
    <row r="1480" spans="1:4">
      <c r="B1480" t="s">
        <v>4970</v>
      </c>
      <c r="C1480" s="207">
        <v>32</v>
      </c>
      <c r="D1480" s="207">
        <v>32</v>
      </c>
    </row>
    <row r="1481" spans="1:4">
      <c r="A1481" t="s">
        <v>3809</v>
      </c>
      <c r="B1481" t="s">
        <v>3810</v>
      </c>
      <c r="C1481" s="207">
        <v>1087</v>
      </c>
      <c r="D1481" s="207">
        <v>1087</v>
      </c>
    </row>
    <row r="1482" spans="1:4">
      <c r="A1482" t="s">
        <v>3813</v>
      </c>
      <c r="B1482" t="s">
        <v>3814</v>
      </c>
      <c r="C1482" s="207">
        <v>2</v>
      </c>
      <c r="D1482" s="207">
        <v>2</v>
      </c>
    </row>
    <row r="1483" spans="1:4">
      <c r="A1483" t="s">
        <v>3818</v>
      </c>
      <c r="B1483" t="s">
        <v>3819</v>
      </c>
      <c r="C1483" s="207">
        <v>0</v>
      </c>
      <c r="D1483" s="207">
        <v>0</v>
      </c>
    </row>
    <row r="1484" spans="1:4">
      <c r="A1484" t="s">
        <v>3820</v>
      </c>
      <c r="B1484" t="s">
        <v>3821</v>
      </c>
      <c r="C1484" s="207">
        <v>0</v>
      </c>
      <c r="D1484" s="207">
        <v>0</v>
      </c>
    </row>
    <row r="1485" spans="1:4">
      <c r="A1485" t="s">
        <v>3822</v>
      </c>
      <c r="B1485" t="s">
        <v>3823</v>
      </c>
      <c r="C1485" s="207">
        <v>1</v>
      </c>
      <c r="D1485" s="207">
        <v>1</v>
      </c>
    </row>
    <row r="1486" spans="1:4">
      <c r="A1486" t="s">
        <v>3826</v>
      </c>
      <c r="B1486" t="s">
        <v>3827</v>
      </c>
      <c r="C1486" s="207">
        <v>2</v>
      </c>
      <c r="D1486" s="207">
        <v>2</v>
      </c>
    </row>
    <row r="1487" spans="1:4">
      <c r="A1487" t="s">
        <v>3829</v>
      </c>
      <c r="B1487" t="s">
        <v>3830</v>
      </c>
      <c r="C1487" s="207">
        <v>0</v>
      </c>
      <c r="D1487" s="207">
        <v>0</v>
      </c>
    </row>
    <row r="1488" spans="1:4">
      <c r="A1488" t="s">
        <v>3831</v>
      </c>
      <c r="B1488" t="s">
        <v>3832</v>
      </c>
      <c r="C1488" s="207">
        <v>0</v>
      </c>
      <c r="D1488" s="207">
        <v>0</v>
      </c>
    </row>
    <row r="1489" spans="1:4">
      <c r="A1489" t="s">
        <v>3835</v>
      </c>
      <c r="B1489" t="s">
        <v>3836</v>
      </c>
      <c r="C1489" s="207">
        <v>2</v>
      </c>
      <c r="D1489" s="207">
        <v>2</v>
      </c>
    </row>
    <row r="1490" spans="1:4">
      <c r="A1490" t="s">
        <v>3837</v>
      </c>
      <c r="B1490" t="s">
        <v>3838</v>
      </c>
      <c r="C1490" s="207">
        <v>2</v>
      </c>
      <c r="D1490" s="207">
        <v>2</v>
      </c>
    </row>
    <row r="1491" spans="1:4">
      <c r="A1491" t="s">
        <v>3840</v>
      </c>
      <c r="B1491" t="s">
        <v>3841</v>
      </c>
      <c r="C1491" s="207">
        <v>0</v>
      </c>
      <c r="D1491" s="207">
        <v>0</v>
      </c>
    </row>
    <row r="1492" spans="1:4">
      <c r="B1492" t="s">
        <v>4904</v>
      </c>
      <c r="C1492" s="207">
        <v>0</v>
      </c>
      <c r="D1492" s="207">
        <v>0</v>
      </c>
    </row>
    <row r="1493" spans="1:4">
      <c r="A1493" t="s">
        <v>3843</v>
      </c>
      <c r="B1493" t="s">
        <v>3844</v>
      </c>
      <c r="C1493" s="207">
        <v>22</v>
      </c>
      <c r="D1493" s="207">
        <v>22</v>
      </c>
    </row>
    <row r="1494" spans="1:4">
      <c r="A1494" t="s">
        <v>3847</v>
      </c>
      <c r="B1494" t="s">
        <v>3848</v>
      </c>
      <c r="C1494" s="207">
        <v>0</v>
      </c>
      <c r="D1494" s="207">
        <v>0</v>
      </c>
    </row>
    <row r="1495" spans="1:4">
      <c r="A1495" t="s">
        <v>3849</v>
      </c>
      <c r="B1495" t="s">
        <v>3850</v>
      </c>
      <c r="C1495" s="207">
        <v>0</v>
      </c>
      <c r="D1495" s="207">
        <v>0</v>
      </c>
    </row>
    <row r="1496" spans="1:4">
      <c r="A1496" t="s">
        <v>3851</v>
      </c>
      <c r="B1496" t="s">
        <v>3852</v>
      </c>
      <c r="C1496" s="207">
        <v>1</v>
      </c>
      <c r="D1496" s="207">
        <v>1</v>
      </c>
    </row>
    <row r="1497" spans="1:4">
      <c r="A1497" t="s">
        <v>3853</v>
      </c>
      <c r="B1497" t="s">
        <v>3854</v>
      </c>
      <c r="C1497" s="207">
        <v>0</v>
      </c>
      <c r="D1497" s="207">
        <v>0</v>
      </c>
    </row>
    <row r="1498" spans="1:4">
      <c r="A1498" t="s">
        <v>3857</v>
      </c>
      <c r="B1498" t="s">
        <v>3858</v>
      </c>
      <c r="C1498" s="207">
        <v>0</v>
      </c>
      <c r="D1498" s="207">
        <v>0</v>
      </c>
    </row>
    <row r="1499" spans="1:4">
      <c r="A1499" t="s">
        <v>3861</v>
      </c>
      <c r="B1499" t="s">
        <v>3862</v>
      </c>
      <c r="C1499" s="207">
        <v>0</v>
      </c>
      <c r="D1499" s="207">
        <v>0</v>
      </c>
    </row>
    <row r="1500" spans="1:4">
      <c r="A1500" t="s">
        <v>3863</v>
      </c>
      <c r="B1500" t="s">
        <v>3864</v>
      </c>
      <c r="C1500" s="207">
        <v>0</v>
      </c>
      <c r="D1500" s="207">
        <v>0</v>
      </c>
    </row>
    <row r="1501" spans="1:4">
      <c r="A1501" t="s">
        <v>3865</v>
      </c>
      <c r="B1501" t="s">
        <v>3866</v>
      </c>
      <c r="C1501" s="207">
        <v>1</v>
      </c>
      <c r="D1501" s="207">
        <v>1</v>
      </c>
    </row>
    <row r="1502" spans="1:4">
      <c r="A1502" t="s">
        <v>3867</v>
      </c>
      <c r="B1502" t="s">
        <v>3868</v>
      </c>
      <c r="C1502" s="207">
        <v>1</v>
      </c>
      <c r="D1502" s="207">
        <v>1</v>
      </c>
    </row>
    <row r="1503" spans="1:4">
      <c r="A1503" t="s">
        <v>3869</v>
      </c>
      <c r="B1503" t="s">
        <v>3870</v>
      </c>
      <c r="C1503" s="207">
        <v>0</v>
      </c>
      <c r="D1503" s="207">
        <v>0</v>
      </c>
    </row>
    <row r="1504" spans="1:4">
      <c r="A1504" t="s">
        <v>3871</v>
      </c>
      <c r="B1504" t="s">
        <v>3872</v>
      </c>
      <c r="C1504" s="207">
        <v>0</v>
      </c>
      <c r="D1504" s="207">
        <v>0</v>
      </c>
    </row>
    <row r="1505" spans="1:4">
      <c r="A1505" t="s">
        <v>3873</v>
      </c>
      <c r="B1505" t="s">
        <v>3874</v>
      </c>
      <c r="C1505" s="207">
        <v>1</v>
      </c>
      <c r="D1505" s="207">
        <v>1</v>
      </c>
    </row>
    <row r="1506" spans="1:4">
      <c r="A1506" t="s">
        <v>3875</v>
      </c>
      <c r="B1506" t="s">
        <v>3876</v>
      </c>
      <c r="C1506" s="207">
        <v>0</v>
      </c>
      <c r="D1506" s="207">
        <v>0</v>
      </c>
    </row>
    <row r="1507" spans="1:4">
      <c r="A1507" t="s">
        <v>3877</v>
      </c>
      <c r="B1507" t="s">
        <v>3878</v>
      </c>
      <c r="C1507" s="207">
        <v>1</v>
      </c>
      <c r="D1507" s="207">
        <v>1</v>
      </c>
    </row>
    <row r="1508" spans="1:4">
      <c r="A1508" t="s">
        <v>3879</v>
      </c>
      <c r="B1508" t="s">
        <v>3880</v>
      </c>
      <c r="C1508" s="207">
        <v>1</v>
      </c>
      <c r="D1508" s="207">
        <v>1</v>
      </c>
    </row>
    <row r="1509" spans="1:4">
      <c r="A1509" t="s">
        <v>3881</v>
      </c>
      <c r="B1509" t="s">
        <v>3882</v>
      </c>
      <c r="C1509" s="207">
        <v>6</v>
      </c>
      <c r="D1509" s="207">
        <v>4</v>
      </c>
    </row>
    <row r="1510" spans="1:4">
      <c r="A1510" t="s">
        <v>3888</v>
      </c>
      <c r="B1510" t="s">
        <v>3889</v>
      </c>
      <c r="C1510" s="207">
        <v>1</v>
      </c>
      <c r="D1510" s="207">
        <v>1</v>
      </c>
    </row>
    <row r="1511" spans="1:4">
      <c r="A1511" t="s">
        <v>3891</v>
      </c>
      <c r="B1511" t="s">
        <v>3892</v>
      </c>
      <c r="C1511" s="207">
        <v>2</v>
      </c>
      <c r="D1511" s="207">
        <v>2</v>
      </c>
    </row>
    <row r="1512" spans="1:4">
      <c r="A1512" t="s">
        <v>3893</v>
      </c>
      <c r="B1512" t="s">
        <v>3894</v>
      </c>
      <c r="C1512" s="207">
        <v>1</v>
      </c>
      <c r="D1512" s="207">
        <v>1</v>
      </c>
    </row>
    <row r="1513" spans="1:4">
      <c r="A1513" t="s">
        <v>3895</v>
      </c>
      <c r="B1513" t="s">
        <v>3896</v>
      </c>
      <c r="C1513" s="207">
        <v>1</v>
      </c>
      <c r="D1513" s="207">
        <v>1</v>
      </c>
    </row>
    <row r="1514" spans="1:4">
      <c r="A1514" t="s">
        <v>3900</v>
      </c>
      <c r="B1514" t="s">
        <v>3901</v>
      </c>
      <c r="C1514" s="207">
        <v>407</v>
      </c>
      <c r="D1514" s="207">
        <v>407</v>
      </c>
    </row>
    <row r="1515" spans="1:4">
      <c r="A1515" t="s">
        <v>3902</v>
      </c>
      <c r="B1515" t="s">
        <v>3903</v>
      </c>
      <c r="C1515" s="207">
        <v>35</v>
      </c>
      <c r="D1515" s="207">
        <v>35</v>
      </c>
    </row>
    <row r="1516" spans="1:4">
      <c r="A1516" t="s">
        <v>3904</v>
      </c>
      <c r="B1516" t="s">
        <v>3905</v>
      </c>
      <c r="C1516" s="207">
        <v>287</v>
      </c>
      <c r="D1516" s="207">
        <v>287</v>
      </c>
    </row>
    <row r="1517" spans="1:4">
      <c r="A1517" t="s">
        <v>3910</v>
      </c>
      <c r="B1517" t="s">
        <v>3911</v>
      </c>
      <c r="C1517" s="207">
        <v>0</v>
      </c>
      <c r="D1517" s="207">
        <v>0</v>
      </c>
    </row>
    <row r="1518" spans="1:4">
      <c r="A1518" t="s">
        <v>3914</v>
      </c>
      <c r="B1518" t="s">
        <v>3915</v>
      </c>
      <c r="C1518" s="207">
        <v>0</v>
      </c>
      <c r="D1518" s="207">
        <v>0</v>
      </c>
    </row>
    <row r="1519" spans="1:4">
      <c r="A1519" t="s">
        <v>3921</v>
      </c>
      <c r="B1519" t="s">
        <v>3922</v>
      </c>
      <c r="C1519" s="207">
        <v>0</v>
      </c>
      <c r="D1519" s="207">
        <v>0</v>
      </c>
    </row>
    <row r="1520" spans="1:4">
      <c r="A1520" t="s">
        <v>3924</v>
      </c>
      <c r="B1520" t="s">
        <v>3925</v>
      </c>
      <c r="C1520" s="207">
        <v>0</v>
      </c>
      <c r="D1520" s="207">
        <v>0</v>
      </c>
    </row>
    <row r="1521" spans="1:4">
      <c r="A1521" t="s">
        <v>3929</v>
      </c>
      <c r="B1521" t="s">
        <v>3930</v>
      </c>
      <c r="C1521" s="207">
        <v>0</v>
      </c>
      <c r="D1521" s="207">
        <v>0</v>
      </c>
    </row>
    <row r="1522" spans="1:4">
      <c r="B1522" t="s">
        <v>4421</v>
      </c>
      <c r="C1522" s="207">
        <v>0</v>
      </c>
      <c r="D1522" s="207">
        <v>0</v>
      </c>
    </row>
    <row r="1523" spans="1:4">
      <c r="A1523">
        <v>241025</v>
      </c>
      <c r="B1523" t="s">
        <v>3931</v>
      </c>
      <c r="C1523" s="207">
        <v>0</v>
      </c>
      <c r="D1523" s="207">
        <v>0</v>
      </c>
    </row>
    <row r="1524" spans="1:4">
      <c r="A1524" t="s">
        <v>3932</v>
      </c>
      <c r="B1524" t="s">
        <v>3933</v>
      </c>
      <c r="C1524" s="207">
        <v>0</v>
      </c>
      <c r="D1524" s="207">
        <v>0</v>
      </c>
    </row>
    <row r="1525" spans="1:4">
      <c r="B1525" t="s">
        <v>4386</v>
      </c>
      <c r="C1525" s="207">
        <v>0</v>
      </c>
      <c r="D1525" s="207">
        <v>0</v>
      </c>
    </row>
    <row r="1526" spans="1:4">
      <c r="A1526" t="s">
        <v>3934</v>
      </c>
      <c r="B1526" t="s">
        <v>3935</v>
      </c>
      <c r="C1526" s="207">
        <v>0</v>
      </c>
      <c r="D1526" s="207">
        <v>0</v>
      </c>
    </row>
    <row r="1527" spans="1:4">
      <c r="A1527" t="s">
        <v>3936</v>
      </c>
      <c r="B1527" t="s">
        <v>3937</v>
      </c>
      <c r="C1527" s="207">
        <v>880</v>
      </c>
      <c r="D1527" s="207">
        <v>880</v>
      </c>
    </row>
    <row r="1528" spans="1:4">
      <c r="A1528" t="s">
        <v>3938</v>
      </c>
      <c r="B1528" t="s">
        <v>3939</v>
      </c>
      <c r="C1528" s="207">
        <v>821</v>
      </c>
      <c r="D1528" s="207">
        <v>821</v>
      </c>
    </row>
    <row r="1529" spans="1:4">
      <c r="A1529" t="s">
        <v>3940</v>
      </c>
      <c r="B1529" t="s">
        <v>3941</v>
      </c>
      <c r="C1529" s="207">
        <v>0</v>
      </c>
      <c r="D1529" s="207">
        <v>0</v>
      </c>
    </row>
    <row r="1530" spans="1:4">
      <c r="A1530" t="s">
        <v>3942</v>
      </c>
      <c r="B1530" t="s">
        <v>3943</v>
      </c>
      <c r="C1530" s="207">
        <v>0</v>
      </c>
      <c r="D1530" s="207">
        <v>0</v>
      </c>
    </row>
    <row r="1531" spans="1:4">
      <c r="A1531" t="s">
        <v>3944</v>
      </c>
      <c r="B1531" t="s">
        <v>3945</v>
      </c>
      <c r="C1531" s="207">
        <v>0</v>
      </c>
      <c r="D1531" s="207">
        <v>0</v>
      </c>
    </row>
    <row r="1532" spans="1:4">
      <c r="A1532" t="s">
        <v>3946</v>
      </c>
      <c r="B1532" t="s">
        <v>3947</v>
      </c>
      <c r="C1532" s="207">
        <v>0</v>
      </c>
      <c r="D1532" s="207">
        <v>0</v>
      </c>
    </row>
    <row r="1533" spans="1:4">
      <c r="A1533" t="s">
        <v>3948</v>
      </c>
      <c r="B1533" t="s">
        <v>3949</v>
      </c>
      <c r="C1533" s="207">
        <v>0</v>
      </c>
      <c r="D1533" s="207">
        <v>0</v>
      </c>
    </row>
    <row r="1534" spans="1:4">
      <c r="A1534" t="s">
        <v>3950</v>
      </c>
      <c r="B1534" t="s">
        <v>3951</v>
      </c>
      <c r="C1534" s="207">
        <v>0</v>
      </c>
      <c r="D1534" s="207">
        <v>0</v>
      </c>
    </row>
    <row r="1535" spans="1:4">
      <c r="A1535" t="s">
        <v>3952</v>
      </c>
      <c r="B1535" t="s">
        <v>3953</v>
      </c>
      <c r="C1535" s="207">
        <v>3186</v>
      </c>
      <c r="D1535" s="207">
        <v>3186</v>
      </c>
    </row>
    <row r="1536" spans="1:4">
      <c r="A1536" t="s">
        <v>3954</v>
      </c>
      <c r="B1536" t="s">
        <v>3955</v>
      </c>
      <c r="C1536" s="207">
        <v>204</v>
      </c>
      <c r="D1536" s="207">
        <v>204</v>
      </c>
    </row>
    <row r="1537" spans="1:4">
      <c r="A1537" t="s">
        <v>3957</v>
      </c>
      <c r="B1537" t="s">
        <v>3958</v>
      </c>
      <c r="C1537" s="207">
        <v>769</v>
      </c>
      <c r="D1537" s="207">
        <v>769</v>
      </c>
    </row>
    <row r="1538" spans="1:4">
      <c r="A1538" t="s">
        <v>3959</v>
      </c>
      <c r="B1538" t="s">
        <v>3960</v>
      </c>
      <c r="C1538" s="207">
        <v>0</v>
      </c>
      <c r="D1538" s="207">
        <v>0</v>
      </c>
    </row>
    <row r="1539" spans="1:4">
      <c r="A1539" t="s">
        <v>3961</v>
      </c>
      <c r="B1539" t="s">
        <v>3962</v>
      </c>
      <c r="C1539" s="207">
        <v>0</v>
      </c>
      <c r="D1539" s="207">
        <v>0</v>
      </c>
    </row>
    <row r="1540" spans="1:4">
      <c r="A1540" t="s">
        <v>3964</v>
      </c>
      <c r="B1540" t="s">
        <v>3965</v>
      </c>
      <c r="C1540" s="207">
        <v>0</v>
      </c>
      <c r="D1540" s="207">
        <v>0</v>
      </c>
    </row>
    <row r="1541" spans="1:4">
      <c r="A1541" t="s">
        <v>3971</v>
      </c>
      <c r="B1541" t="s">
        <v>3972</v>
      </c>
      <c r="C1541" s="207">
        <v>0</v>
      </c>
      <c r="D1541" s="207">
        <v>0</v>
      </c>
    </row>
    <row r="1542" spans="1:4">
      <c r="A1542" t="s">
        <v>3973</v>
      </c>
      <c r="B1542" t="s">
        <v>3974</v>
      </c>
      <c r="C1542" s="207">
        <v>3178</v>
      </c>
      <c r="D1542" s="207">
        <v>3178</v>
      </c>
    </row>
    <row r="1543" spans="1:4">
      <c r="A1543" t="s">
        <v>3975</v>
      </c>
      <c r="B1543" t="s">
        <v>3976</v>
      </c>
      <c r="C1543" s="207">
        <v>0</v>
      </c>
      <c r="D1543" s="207">
        <v>0</v>
      </c>
    </row>
    <row r="1544" spans="1:4">
      <c r="B1544" t="s">
        <v>4165</v>
      </c>
      <c r="C1544" s="207">
        <v>47</v>
      </c>
      <c r="D1544" s="207">
        <v>47</v>
      </c>
    </row>
    <row r="1545" spans="1:4">
      <c r="A1545" t="s">
        <v>3977</v>
      </c>
      <c r="B1545" t="s">
        <v>3978</v>
      </c>
      <c r="C1545" s="207">
        <v>0</v>
      </c>
      <c r="D1545" s="207">
        <v>0</v>
      </c>
    </row>
    <row r="1546" spans="1:4">
      <c r="A1546" t="s">
        <v>3979</v>
      </c>
      <c r="B1546" t="s">
        <v>3980</v>
      </c>
      <c r="C1546" s="207">
        <v>0</v>
      </c>
      <c r="D1546" s="207">
        <v>0</v>
      </c>
    </row>
    <row r="1547" spans="1:4">
      <c r="A1547" t="s">
        <v>3981</v>
      </c>
      <c r="B1547" t="s">
        <v>3982</v>
      </c>
      <c r="C1547" s="207">
        <v>0</v>
      </c>
      <c r="D1547" s="207">
        <v>0</v>
      </c>
    </row>
    <row r="1548" spans="1:4">
      <c r="B1548" t="s">
        <v>4491</v>
      </c>
      <c r="C1548" s="207">
        <v>16</v>
      </c>
      <c r="D1548" s="207">
        <v>26</v>
      </c>
    </row>
    <row r="1549" spans="1:4">
      <c r="A1549" t="s">
        <v>3983</v>
      </c>
      <c r="B1549" t="s">
        <v>3984</v>
      </c>
      <c r="C1549" s="207">
        <v>0</v>
      </c>
      <c r="D1549" s="207">
        <v>0</v>
      </c>
    </row>
    <row r="1550" spans="1:4">
      <c r="A1550" t="s">
        <v>3985</v>
      </c>
      <c r="B1550" t="s">
        <v>3986</v>
      </c>
      <c r="C1550" s="207">
        <v>0</v>
      </c>
      <c r="D1550" s="207">
        <v>0</v>
      </c>
    </row>
    <row r="1551" spans="1:4">
      <c r="A1551" t="s">
        <v>3987</v>
      </c>
      <c r="B1551" t="s">
        <v>3988</v>
      </c>
      <c r="C1551" s="207">
        <v>0</v>
      </c>
      <c r="D1551" s="207">
        <v>0</v>
      </c>
    </row>
    <row r="1552" spans="1:4">
      <c r="A1552" t="s">
        <v>3989</v>
      </c>
      <c r="B1552" t="s">
        <v>3990</v>
      </c>
      <c r="C1552" s="207">
        <v>0</v>
      </c>
      <c r="D1552" s="207">
        <v>0</v>
      </c>
    </row>
    <row r="1553" spans="1:4">
      <c r="A1553" t="s">
        <v>3991</v>
      </c>
      <c r="B1553" t="s">
        <v>3992</v>
      </c>
      <c r="C1553" s="207">
        <v>0</v>
      </c>
      <c r="D1553" s="207">
        <v>0</v>
      </c>
    </row>
    <row r="1554" spans="1:4">
      <c r="A1554" t="s">
        <v>3993</v>
      </c>
      <c r="B1554" t="s">
        <v>3994</v>
      </c>
      <c r="C1554" s="207">
        <v>0</v>
      </c>
      <c r="D1554" s="207">
        <v>0</v>
      </c>
    </row>
    <row r="1555" spans="1:4">
      <c r="A1555" t="s">
        <v>4000</v>
      </c>
      <c r="B1555" t="s">
        <v>4001</v>
      </c>
      <c r="C1555" s="207">
        <v>0</v>
      </c>
      <c r="D1555" s="207">
        <v>0</v>
      </c>
    </row>
    <row r="1556" spans="1:4">
      <c r="A1556" t="s">
        <v>4002</v>
      </c>
      <c r="B1556" t="s">
        <v>4003</v>
      </c>
      <c r="C1556" s="207">
        <v>0</v>
      </c>
      <c r="D1556" s="207">
        <v>0</v>
      </c>
    </row>
    <row r="1557" spans="1:4">
      <c r="A1557" t="s">
        <v>4005</v>
      </c>
      <c r="B1557" t="s">
        <v>4006</v>
      </c>
      <c r="C1557" s="207">
        <v>0</v>
      </c>
      <c r="D1557" s="207">
        <v>0</v>
      </c>
    </row>
    <row r="1558" spans="1:4">
      <c r="A1558" t="s">
        <v>4007</v>
      </c>
      <c r="B1558" t="s">
        <v>4008</v>
      </c>
      <c r="C1558" s="207">
        <v>0</v>
      </c>
      <c r="D1558" s="207">
        <v>0</v>
      </c>
    </row>
    <row r="1559" spans="1:4">
      <c r="A1559" t="s">
        <v>4009</v>
      </c>
      <c r="B1559" t="s">
        <v>4010</v>
      </c>
      <c r="C1559" s="207">
        <v>0</v>
      </c>
      <c r="D1559" s="207">
        <v>0</v>
      </c>
    </row>
    <row r="1560" spans="1:4">
      <c r="A1560" t="s">
        <v>4012</v>
      </c>
      <c r="B1560" t="s">
        <v>4013</v>
      </c>
      <c r="C1560" s="207">
        <v>0</v>
      </c>
      <c r="D1560" s="207">
        <v>0</v>
      </c>
    </row>
    <row r="1561" spans="1:4">
      <c r="B1561" t="s">
        <v>4103</v>
      </c>
      <c r="C1561" s="207">
        <v>606</v>
      </c>
      <c r="D1561" s="207">
        <v>606</v>
      </c>
    </row>
    <row r="1562" spans="1:4">
      <c r="A1562">
        <v>58500001</v>
      </c>
      <c r="B1562" t="s">
        <v>4016</v>
      </c>
      <c r="C1562" s="207">
        <v>1</v>
      </c>
      <c r="D1562" s="207">
        <v>1</v>
      </c>
    </row>
    <row r="1563" spans="1:4">
      <c r="B1563" t="s">
        <v>4023</v>
      </c>
      <c r="C1563" s="207">
        <v>1</v>
      </c>
      <c r="D1563" s="207">
        <v>1</v>
      </c>
    </row>
    <row r="1564" spans="1:4">
      <c r="A1564" t="s">
        <v>4017</v>
      </c>
      <c r="B1564" t="s">
        <v>4018</v>
      </c>
      <c r="C1564" s="207">
        <v>894</v>
      </c>
      <c r="D1564" s="207">
        <v>894</v>
      </c>
    </row>
    <row r="1565" spans="1:4">
      <c r="A1565" t="s">
        <v>4019</v>
      </c>
      <c r="B1565" t="s">
        <v>3271</v>
      </c>
      <c r="C1565" s="207"/>
      <c r="D1565" s="207"/>
    </row>
    <row r="1566" spans="1:4">
      <c r="B1566" t="s">
        <v>4833</v>
      </c>
      <c r="C1566" s="207">
        <v>6492</v>
      </c>
      <c r="D1566" s="207">
        <v>6492</v>
      </c>
    </row>
    <row r="1567" spans="1:4">
      <c r="A1567" t="s">
        <v>4024</v>
      </c>
      <c r="B1567" t="s">
        <v>4025</v>
      </c>
      <c r="C1567" s="207">
        <v>12</v>
      </c>
      <c r="D1567" s="207">
        <v>12</v>
      </c>
    </row>
    <row r="1568" spans="1:4">
      <c r="A1568" t="s">
        <v>4041</v>
      </c>
      <c r="B1568" t="s">
        <v>4042</v>
      </c>
      <c r="C1568" s="207">
        <v>0</v>
      </c>
      <c r="D1568" s="207">
        <v>0</v>
      </c>
    </row>
    <row r="1569" spans="1:4">
      <c r="B1569" t="s">
        <v>4154</v>
      </c>
      <c r="C1569" s="207">
        <v>1186</v>
      </c>
      <c r="D1569" s="207">
        <v>1186</v>
      </c>
    </row>
    <row r="1570" spans="1:4">
      <c r="B1570" t="s">
        <v>5143</v>
      </c>
      <c r="C1570" s="207">
        <v>42491</v>
      </c>
      <c r="D1570" s="207">
        <v>42491</v>
      </c>
    </row>
    <row r="1571" spans="1:4">
      <c r="B1571" t="s">
        <v>5456</v>
      </c>
      <c r="C1571" s="207">
        <v>516</v>
      </c>
      <c r="D1571" s="207">
        <v>516</v>
      </c>
    </row>
    <row r="1572" spans="1:4">
      <c r="A1572" t="s">
        <v>4046</v>
      </c>
      <c r="B1572" t="s">
        <v>4047</v>
      </c>
      <c r="C1572" s="207">
        <v>0</v>
      </c>
      <c r="D1572" s="207">
        <v>0</v>
      </c>
    </row>
    <row r="1573" spans="1:4">
      <c r="A1573" t="s">
        <v>4048</v>
      </c>
      <c r="B1573" t="s">
        <v>4049</v>
      </c>
      <c r="C1573" s="207">
        <v>5</v>
      </c>
      <c r="D1573" s="207">
        <v>5</v>
      </c>
    </row>
    <row r="1574" spans="1:4">
      <c r="A1574" t="s">
        <v>4055</v>
      </c>
      <c r="B1574" t="s">
        <v>2473</v>
      </c>
      <c r="C1574" s="207">
        <v>0</v>
      </c>
      <c r="D1574" s="207">
        <v>0</v>
      </c>
    </row>
    <row r="1575" spans="1:4">
      <c r="A1575" t="s">
        <v>4057</v>
      </c>
      <c r="B1575" t="s">
        <v>4058</v>
      </c>
      <c r="C1575" s="207">
        <v>2</v>
      </c>
      <c r="D1575" s="207">
        <v>2</v>
      </c>
    </row>
    <row r="1576" spans="1:4">
      <c r="A1576" t="s">
        <v>4059</v>
      </c>
      <c r="B1576" t="s">
        <v>4060</v>
      </c>
      <c r="C1576" s="207">
        <v>2</v>
      </c>
      <c r="D1576" s="207">
        <v>2</v>
      </c>
    </row>
    <row r="1577" spans="1:4">
      <c r="A1577" t="s">
        <v>4061</v>
      </c>
      <c r="B1577" t="s">
        <v>4062</v>
      </c>
      <c r="C1577" s="207">
        <v>1</v>
      </c>
      <c r="D1577" s="207">
        <v>1</v>
      </c>
    </row>
    <row r="1578" spans="1:4">
      <c r="A1578" t="s">
        <v>4064</v>
      </c>
      <c r="B1578" t="s">
        <v>4065</v>
      </c>
      <c r="C1578" s="207">
        <v>2790</v>
      </c>
      <c r="D1578" s="207">
        <v>2790</v>
      </c>
    </row>
    <row r="1579" spans="1:4">
      <c r="A1579" t="s">
        <v>4066</v>
      </c>
      <c r="B1579" t="s">
        <v>4067</v>
      </c>
      <c r="C1579" s="207">
        <v>3569</v>
      </c>
      <c r="D1579" s="207">
        <v>3569</v>
      </c>
    </row>
    <row r="1580" spans="1:4">
      <c r="A1580" t="s">
        <v>4068</v>
      </c>
      <c r="B1580" t="s">
        <v>4069</v>
      </c>
      <c r="C1580" s="207">
        <v>564</v>
      </c>
      <c r="D1580" s="207">
        <v>564</v>
      </c>
    </row>
    <row r="1581" spans="1:4">
      <c r="A1581" t="s">
        <v>4070</v>
      </c>
      <c r="B1581" t="s">
        <v>4071</v>
      </c>
      <c r="C1581" s="207">
        <v>560</v>
      </c>
      <c r="D1581" s="207">
        <v>560</v>
      </c>
    </row>
    <row r="1582" spans="1:4">
      <c r="A1582" t="s">
        <v>4073</v>
      </c>
      <c r="B1582" t="s">
        <v>4074</v>
      </c>
      <c r="C1582" s="207">
        <v>0</v>
      </c>
      <c r="D1582" s="207">
        <v>0</v>
      </c>
    </row>
    <row r="1583" spans="1:4">
      <c r="A1583" t="s">
        <v>4077</v>
      </c>
      <c r="B1583" t="s">
        <v>4078</v>
      </c>
      <c r="C1583" s="207">
        <v>0</v>
      </c>
      <c r="D1583" s="207">
        <v>0</v>
      </c>
    </row>
    <row r="1584" spans="1:4">
      <c r="A1584" t="s">
        <v>4079</v>
      </c>
      <c r="B1584" t="s">
        <v>4080</v>
      </c>
      <c r="C1584" s="207">
        <v>0</v>
      </c>
      <c r="D1584" s="207">
        <v>0</v>
      </c>
    </row>
    <row r="1585" spans="1:4">
      <c r="A1585" t="s">
        <v>4081</v>
      </c>
      <c r="B1585" t="s">
        <v>2653</v>
      </c>
      <c r="C1585" s="207">
        <v>0</v>
      </c>
      <c r="D1585" s="207">
        <v>0</v>
      </c>
    </row>
    <row r="1586" spans="1:4">
      <c r="A1586" t="s">
        <v>4085</v>
      </c>
      <c r="B1586" t="s">
        <v>4086</v>
      </c>
      <c r="C1586" s="207">
        <v>0</v>
      </c>
      <c r="D1586" s="207">
        <v>0</v>
      </c>
    </row>
    <row r="1587" spans="1:4">
      <c r="A1587" t="s">
        <v>4089</v>
      </c>
      <c r="B1587" t="s">
        <v>4090</v>
      </c>
      <c r="C1587" s="207">
        <v>0</v>
      </c>
      <c r="D1587" s="207">
        <v>0</v>
      </c>
    </row>
    <row r="1588" spans="1:4">
      <c r="A1588" t="s">
        <v>4091</v>
      </c>
      <c r="B1588" t="s">
        <v>4092</v>
      </c>
      <c r="C1588" s="207">
        <v>0</v>
      </c>
      <c r="D1588" s="207">
        <v>0</v>
      </c>
    </row>
    <row r="1589" spans="1:4">
      <c r="A1589" t="s">
        <v>4093</v>
      </c>
      <c r="B1589" t="s">
        <v>4094</v>
      </c>
      <c r="C1589" s="207">
        <v>0</v>
      </c>
      <c r="D1589" s="207">
        <v>0</v>
      </c>
    </row>
    <row r="1590" spans="1:4">
      <c r="A1590" t="s">
        <v>4095</v>
      </c>
      <c r="B1590" t="s">
        <v>4096</v>
      </c>
      <c r="C1590" s="207">
        <v>0</v>
      </c>
      <c r="D1590" s="207">
        <v>0</v>
      </c>
    </row>
    <row r="1591" spans="1:4">
      <c r="A1591" t="s">
        <v>4097</v>
      </c>
      <c r="B1591" t="s">
        <v>4098</v>
      </c>
      <c r="C1591" s="207">
        <v>0</v>
      </c>
      <c r="D1591" s="207">
        <v>0</v>
      </c>
    </row>
    <row r="1592" spans="1:4">
      <c r="A1592" t="s">
        <v>4099</v>
      </c>
      <c r="B1592" t="s">
        <v>4100</v>
      </c>
      <c r="C1592" s="207">
        <v>0</v>
      </c>
      <c r="D1592" s="207">
        <v>0</v>
      </c>
    </row>
    <row r="1593" spans="1:4">
      <c r="A1593" t="s">
        <v>4101</v>
      </c>
      <c r="B1593" t="s">
        <v>4102</v>
      </c>
      <c r="C1593" s="207">
        <v>94</v>
      </c>
      <c r="D1593" s="207">
        <v>94</v>
      </c>
    </row>
    <row r="1594" spans="1:4">
      <c r="A1594" t="s">
        <v>4106</v>
      </c>
      <c r="B1594" t="s">
        <v>4107</v>
      </c>
      <c r="C1594" s="207">
        <v>564</v>
      </c>
      <c r="D1594" s="207">
        <v>564</v>
      </c>
    </row>
    <row r="1595" spans="1:4">
      <c r="A1595">
        <v>241021</v>
      </c>
      <c r="B1595" t="s">
        <v>2646</v>
      </c>
      <c r="C1595" s="207">
        <v>0</v>
      </c>
      <c r="D1595" s="207">
        <v>0</v>
      </c>
    </row>
    <row r="1596" spans="1:4">
      <c r="B1596" t="s">
        <v>4110</v>
      </c>
      <c r="C1596" s="207">
        <v>564</v>
      </c>
      <c r="D1596" s="207">
        <v>564</v>
      </c>
    </row>
    <row r="1597" spans="1:4">
      <c r="A1597">
        <v>310001</v>
      </c>
      <c r="B1597" t="s">
        <v>4111</v>
      </c>
      <c r="C1597" s="207">
        <v>0</v>
      </c>
      <c r="D1597" s="207">
        <v>0</v>
      </c>
    </row>
    <row r="1598" spans="1:4">
      <c r="A1598">
        <v>310015</v>
      </c>
      <c r="B1598" t="s">
        <v>4112</v>
      </c>
      <c r="C1598" s="207">
        <v>564</v>
      </c>
      <c r="D1598" s="207">
        <v>564</v>
      </c>
    </row>
    <row r="1599" spans="1:4">
      <c r="A1599">
        <v>310016</v>
      </c>
      <c r="B1599" t="s">
        <v>4113</v>
      </c>
      <c r="C1599" s="207">
        <v>0</v>
      </c>
      <c r="D1599" s="207">
        <v>0</v>
      </c>
    </row>
    <row r="1600" spans="1:4">
      <c r="A1600" t="s">
        <v>4114</v>
      </c>
      <c r="B1600" t="s">
        <v>4115</v>
      </c>
      <c r="C1600" s="207">
        <v>0</v>
      </c>
      <c r="D1600" s="207">
        <v>0</v>
      </c>
    </row>
    <row r="1601" spans="1:4">
      <c r="B1601" t="s">
        <v>4212</v>
      </c>
      <c r="C1601" s="207">
        <v>0</v>
      </c>
      <c r="D1601" s="207">
        <v>0</v>
      </c>
    </row>
    <row r="1602" spans="1:4">
      <c r="A1602">
        <v>241027</v>
      </c>
      <c r="B1602" t="s">
        <v>4116</v>
      </c>
      <c r="C1602" s="207">
        <v>557</v>
      </c>
      <c r="D1602" s="207">
        <v>557</v>
      </c>
    </row>
    <row r="1603" spans="1:4">
      <c r="A1603" t="s">
        <v>4117</v>
      </c>
      <c r="B1603" t="s">
        <v>4118</v>
      </c>
      <c r="C1603" s="207">
        <v>463</v>
      </c>
      <c r="D1603" s="207">
        <v>463</v>
      </c>
    </row>
    <row r="1604" spans="1:4">
      <c r="A1604" t="s">
        <v>4119</v>
      </c>
      <c r="B1604" t="s">
        <v>4120</v>
      </c>
      <c r="C1604" s="207">
        <v>0</v>
      </c>
      <c r="D1604" s="207">
        <v>0</v>
      </c>
    </row>
    <row r="1605" spans="1:4">
      <c r="A1605" t="s">
        <v>4128</v>
      </c>
      <c r="B1605" t="s">
        <v>4129</v>
      </c>
      <c r="C1605" s="207">
        <v>0</v>
      </c>
      <c r="D1605" s="207">
        <v>0</v>
      </c>
    </row>
    <row r="1606" spans="1:4">
      <c r="A1606" t="s">
        <v>4130</v>
      </c>
      <c r="B1606" t="s">
        <v>4131</v>
      </c>
      <c r="C1606" s="207">
        <v>0</v>
      </c>
      <c r="D1606" s="207">
        <v>0</v>
      </c>
    </row>
    <row r="1607" spans="1:4">
      <c r="A1607">
        <v>241028</v>
      </c>
      <c r="B1607" t="s">
        <v>4132</v>
      </c>
      <c r="C1607" s="207">
        <v>0</v>
      </c>
      <c r="D1607" s="207">
        <v>0</v>
      </c>
    </row>
    <row r="1608" spans="1:4">
      <c r="A1608">
        <v>241032</v>
      </c>
      <c r="B1608" t="s">
        <v>4133</v>
      </c>
      <c r="C1608" s="207">
        <v>0</v>
      </c>
      <c r="D1608" s="207">
        <v>0</v>
      </c>
    </row>
    <row r="1609" spans="1:4">
      <c r="A1609" t="s">
        <v>4134</v>
      </c>
      <c r="B1609" t="s">
        <v>4135</v>
      </c>
      <c r="C1609" s="207">
        <v>227</v>
      </c>
      <c r="D1609" s="207">
        <v>227</v>
      </c>
    </row>
    <row r="1610" spans="1:4">
      <c r="A1610" t="s">
        <v>4136</v>
      </c>
      <c r="B1610" t="s">
        <v>4137</v>
      </c>
      <c r="C1610" s="207">
        <v>227</v>
      </c>
      <c r="D1610" s="207">
        <v>227</v>
      </c>
    </row>
    <row r="1611" spans="1:4">
      <c r="A1611" t="s">
        <v>4138</v>
      </c>
      <c r="B1611" t="s">
        <v>4139</v>
      </c>
      <c r="C1611" s="207">
        <v>545</v>
      </c>
      <c r="D1611" s="207">
        <v>545</v>
      </c>
    </row>
    <row r="1612" spans="1:4">
      <c r="A1612">
        <v>241029</v>
      </c>
      <c r="B1612" t="s">
        <v>4140</v>
      </c>
      <c r="C1612" s="207">
        <v>0</v>
      </c>
      <c r="D1612" s="207">
        <v>0</v>
      </c>
    </row>
    <row r="1613" spans="1:4">
      <c r="A1613" t="s">
        <v>4141</v>
      </c>
      <c r="B1613" t="s">
        <v>4142</v>
      </c>
      <c r="C1613" s="207">
        <v>0</v>
      </c>
      <c r="D1613" s="207">
        <v>0</v>
      </c>
    </row>
    <row r="1614" spans="1:4">
      <c r="A1614" t="s">
        <v>4143</v>
      </c>
      <c r="B1614" t="s">
        <v>4144</v>
      </c>
      <c r="C1614" s="207">
        <v>563</v>
      </c>
      <c r="D1614" s="207">
        <v>563</v>
      </c>
    </row>
    <row r="1615" spans="1:4">
      <c r="A1615" t="s">
        <v>4145</v>
      </c>
      <c r="B1615" t="s">
        <v>4146</v>
      </c>
      <c r="C1615" s="207">
        <v>0</v>
      </c>
      <c r="D1615" s="207">
        <v>0</v>
      </c>
    </row>
    <row r="1616" spans="1:4">
      <c r="A1616">
        <v>260056</v>
      </c>
      <c r="B1616" t="s">
        <v>4155</v>
      </c>
      <c r="C1616" s="207">
        <v>0</v>
      </c>
      <c r="D1616" s="207">
        <v>0</v>
      </c>
    </row>
    <row r="1617" spans="1:4">
      <c r="A1617" t="s">
        <v>4160</v>
      </c>
      <c r="B1617" t="s">
        <v>4161</v>
      </c>
      <c r="C1617" s="207">
        <v>134</v>
      </c>
      <c r="D1617" s="207">
        <v>134</v>
      </c>
    </row>
    <row r="1618" spans="1:4">
      <c r="A1618" t="s">
        <v>4162</v>
      </c>
      <c r="B1618" t="s">
        <v>4163</v>
      </c>
      <c r="C1618" s="207">
        <v>0</v>
      </c>
      <c r="D1618" s="207">
        <v>0</v>
      </c>
    </row>
    <row r="1619" spans="1:4">
      <c r="A1619" t="s">
        <v>4173</v>
      </c>
      <c r="B1619" t="s">
        <v>4174</v>
      </c>
      <c r="C1619" s="207">
        <v>0</v>
      </c>
      <c r="D1619" s="207">
        <v>0</v>
      </c>
    </row>
    <row r="1620" spans="1:4">
      <c r="A1620" t="s">
        <v>4175</v>
      </c>
      <c r="B1620" t="s">
        <v>4176</v>
      </c>
      <c r="C1620" s="207">
        <v>2</v>
      </c>
      <c r="D1620" s="207">
        <v>2</v>
      </c>
    </row>
    <row r="1621" spans="1:4">
      <c r="A1621" t="s">
        <v>4177</v>
      </c>
      <c r="B1621" t="s">
        <v>4178</v>
      </c>
      <c r="C1621" s="207">
        <v>0</v>
      </c>
      <c r="D1621" s="207">
        <v>0</v>
      </c>
    </row>
    <row r="1622" spans="1:4">
      <c r="A1622" t="s">
        <v>4180</v>
      </c>
      <c r="B1622" t="s">
        <v>4181</v>
      </c>
      <c r="C1622" s="207">
        <v>0</v>
      </c>
      <c r="D1622" s="207">
        <v>0</v>
      </c>
    </row>
    <row r="1623" spans="1:4">
      <c r="A1623" t="s">
        <v>4182</v>
      </c>
      <c r="B1623" t="s">
        <v>4183</v>
      </c>
      <c r="C1623" s="207">
        <v>0</v>
      </c>
      <c r="D1623" s="207">
        <v>0</v>
      </c>
    </row>
    <row r="1624" spans="1:4">
      <c r="A1624" t="s">
        <v>4188</v>
      </c>
      <c r="B1624" t="s">
        <v>4189</v>
      </c>
      <c r="C1624" s="207">
        <v>1</v>
      </c>
      <c r="D1624" s="207">
        <v>1</v>
      </c>
    </row>
    <row r="1625" spans="1:4">
      <c r="A1625" t="s">
        <v>4192</v>
      </c>
      <c r="B1625" t="s">
        <v>4193</v>
      </c>
      <c r="C1625" s="207">
        <v>11</v>
      </c>
      <c r="D1625" s="207">
        <v>11</v>
      </c>
    </row>
    <row r="1626" spans="1:4">
      <c r="A1626" t="s">
        <v>4196</v>
      </c>
      <c r="B1626" t="s">
        <v>3319</v>
      </c>
      <c r="C1626" s="207">
        <v>0</v>
      </c>
      <c r="D1626" s="207">
        <v>0</v>
      </c>
    </row>
    <row r="1627" spans="1:4">
      <c r="A1627" t="s">
        <v>4197</v>
      </c>
      <c r="B1627" t="s">
        <v>4198</v>
      </c>
      <c r="C1627" s="207">
        <v>0</v>
      </c>
      <c r="D1627" s="207">
        <v>0</v>
      </c>
    </row>
    <row r="1628" spans="1:4">
      <c r="A1628" t="s">
        <v>4203</v>
      </c>
      <c r="B1628" t="s">
        <v>4204</v>
      </c>
      <c r="C1628" s="207">
        <v>0</v>
      </c>
      <c r="D1628" s="207">
        <v>0</v>
      </c>
    </row>
    <row r="1629" spans="1:4">
      <c r="A1629" t="s">
        <v>4215</v>
      </c>
      <c r="B1629" t="s">
        <v>4216</v>
      </c>
      <c r="C1629" s="207">
        <v>0</v>
      </c>
      <c r="D1629" s="207">
        <v>0</v>
      </c>
    </row>
    <row r="1630" spans="1:4">
      <c r="B1630" t="s">
        <v>4482</v>
      </c>
      <c r="C1630" s="207">
        <v>70</v>
      </c>
      <c r="D1630" s="207">
        <v>70</v>
      </c>
    </row>
    <row r="1631" spans="1:4">
      <c r="A1631" t="s">
        <v>4222</v>
      </c>
      <c r="B1631" t="s">
        <v>4223</v>
      </c>
      <c r="C1631" s="207">
        <v>0</v>
      </c>
      <c r="D1631" s="207">
        <v>0</v>
      </c>
    </row>
    <row r="1632" spans="1:4">
      <c r="A1632" t="s">
        <v>4224</v>
      </c>
      <c r="B1632" t="s">
        <v>4225</v>
      </c>
      <c r="C1632" s="207">
        <v>0</v>
      </c>
      <c r="D1632" s="207">
        <v>0</v>
      </c>
    </row>
    <row r="1633" spans="1:4">
      <c r="A1633" t="s">
        <v>4227</v>
      </c>
      <c r="B1633" t="s">
        <v>4228</v>
      </c>
      <c r="C1633" s="207">
        <v>0</v>
      </c>
      <c r="D1633" s="207">
        <v>0</v>
      </c>
    </row>
    <row r="1634" spans="1:4">
      <c r="B1634" t="s">
        <v>4373</v>
      </c>
      <c r="C1634" s="207">
        <v>11</v>
      </c>
      <c r="D1634" s="207">
        <v>11</v>
      </c>
    </row>
    <row r="1635" spans="1:4">
      <c r="A1635" t="s">
        <v>4234</v>
      </c>
      <c r="B1635" t="s">
        <v>4235</v>
      </c>
      <c r="C1635" s="207">
        <v>0</v>
      </c>
      <c r="D1635" s="207">
        <v>0</v>
      </c>
    </row>
    <row r="1636" spans="1:4">
      <c r="A1636" t="s">
        <v>4236</v>
      </c>
      <c r="B1636" t="s">
        <v>4237</v>
      </c>
      <c r="C1636" s="207">
        <v>0</v>
      </c>
      <c r="D1636" s="207">
        <v>0</v>
      </c>
    </row>
    <row r="1637" spans="1:4">
      <c r="A1637" t="s">
        <v>4240</v>
      </c>
      <c r="B1637" t="s">
        <v>4241</v>
      </c>
      <c r="C1637" s="207">
        <v>0</v>
      </c>
      <c r="D1637" s="207">
        <v>0</v>
      </c>
    </row>
    <row r="1638" spans="1:4">
      <c r="A1638" t="s">
        <v>4242</v>
      </c>
      <c r="B1638" t="s">
        <v>4243</v>
      </c>
      <c r="C1638" s="207">
        <v>3</v>
      </c>
      <c r="D1638" s="207">
        <v>3</v>
      </c>
    </row>
    <row r="1639" spans="1:4">
      <c r="A1639" t="s">
        <v>4244</v>
      </c>
      <c r="B1639" t="s">
        <v>4245</v>
      </c>
      <c r="C1639" s="207">
        <v>9</v>
      </c>
      <c r="D1639" s="207">
        <v>9</v>
      </c>
    </row>
    <row r="1640" spans="1:4">
      <c r="B1640" t="s">
        <v>4433</v>
      </c>
      <c r="C1640" s="207">
        <v>5</v>
      </c>
      <c r="D1640" s="207">
        <v>5</v>
      </c>
    </row>
    <row r="1641" spans="1:4">
      <c r="A1641" t="s">
        <v>4246</v>
      </c>
      <c r="B1641" t="s">
        <v>4247</v>
      </c>
      <c r="C1641" s="207">
        <v>13</v>
      </c>
      <c r="D1641" s="207">
        <v>13</v>
      </c>
    </row>
    <row r="1642" spans="1:4">
      <c r="A1642" t="s">
        <v>4249</v>
      </c>
      <c r="B1642" t="s">
        <v>4250</v>
      </c>
      <c r="C1642" s="207">
        <v>1</v>
      </c>
      <c r="D1642" s="207">
        <v>1</v>
      </c>
    </row>
    <row r="1643" spans="1:4">
      <c r="A1643" t="s">
        <v>4252</v>
      </c>
      <c r="B1643" t="s">
        <v>4253</v>
      </c>
      <c r="C1643" s="207">
        <v>3</v>
      </c>
      <c r="D1643" s="207">
        <v>3</v>
      </c>
    </row>
    <row r="1644" spans="1:4">
      <c r="A1644" t="s">
        <v>4254</v>
      </c>
      <c r="B1644" t="s">
        <v>4255</v>
      </c>
      <c r="C1644" s="207">
        <v>20</v>
      </c>
      <c r="D1644" s="207">
        <v>20</v>
      </c>
    </row>
    <row r="1645" spans="1:4">
      <c r="A1645" t="s">
        <v>4256</v>
      </c>
      <c r="B1645" t="s">
        <v>4257</v>
      </c>
      <c r="C1645" s="207">
        <v>0</v>
      </c>
      <c r="D1645" s="207">
        <v>0</v>
      </c>
    </row>
    <row r="1646" spans="1:4">
      <c r="A1646" t="s">
        <v>4259</v>
      </c>
      <c r="B1646" t="s">
        <v>4260</v>
      </c>
      <c r="C1646" s="207">
        <v>5</v>
      </c>
      <c r="D1646" s="207">
        <v>5</v>
      </c>
    </row>
    <row r="1647" spans="1:4">
      <c r="A1647" t="s">
        <v>4262</v>
      </c>
      <c r="B1647" t="s">
        <v>4263</v>
      </c>
      <c r="C1647" s="207">
        <v>18</v>
      </c>
      <c r="D1647" s="207">
        <v>18</v>
      </c>
    </row>
    <row r="1648" spans="1:4">
      <c r="A1648" t="s">
        <v>4264</v>
      </c>
      <c r="B1648" t="s">
        <v>4265</v>
      </c>
      <c r="C1648" s="207">
        <v>0</v>
      </c>
      <c r="D1648" s="207">
        <v>0</v>
      </c>
    </row>
    <row r="1649" spans="1:4">
      <c r="A1649" t="s">
        <v>4266</v>
      </c>
      <c r="B1649" t="s">
        <v>4267</v>
      </c>
      <c r="C1649" s="207">
        <v>36</v>
      </c>
      <c r="D1649" s="207">
        <v>36</v>
      </c>
    </row>
    <row r="1650" spans="1:4">
      <c r="A1650" t="s">
        <v>4269</v>
      </c>
      <c r="B1650" t="s">
        <v>4270</v>
      </c>
      <c r="C1650" s="207">
        <v>4</v>
      </c>
      <c r="D1650" s="207">
        <v>4</v>
      </c>
    </row>
    <row r="1651" spans="1:4">
      <c r="A1651" t="s">
        <v>4272</v>
      </c>
      <c r="B1651" t="s">
        <v>4273</v>
      </c>
      <c r="C1651" s="207">
        <v>1</v>
      </c>
      <c r="D1651" s="207">
        <v>1</v>
      </c>
    </row>
    <row r="1652" spans="1:4">
      <c r="A1652" t="s">
        <v>4274</v>
      </c>
      <c r="B1652" t="s">
        <v>4275</v>
      </c>
      <c r="C1652" s="207">
        <v>3</v>
      </c>
      <c r="D1652" s="207">
        <v>3</v>
      </c>
    </row>
    <row r="1653" spans="1:4">
      <c r="A1653" t="s">
        <v>4276</v>
      </c>
      <c r="B1653" t="s">
        <v>4277</v>
      </c>
      <c r="C1653" s="207">
        <v>0</v>
      </c>
      <c r="D1653" s="207">
        <v>0</v>
      </c>
    </row>
    <row r="1654" spans="1:4">
      <c r="A1654" t="s">
        <v>4278</v>
      </c>
      <c r="B1654" t="s">
        <v>4279</v>
      </c>
      <c r="C1654" s="207">
        <v>127</v>
      </c>
      <c r="D1654" s="207">
        <v>127</v>
      </c>
    </row>
    <row r="1655" spans="1:4">
      <c r="A1655" t="s">
        <v>4280</v>
      </c>
      <c r="B1655" t="s">
        <v>4281</v>
      </c>
      <c r="C1655" s="207">
        <v>0</v>
      </c>
      <c r="D1655" s="207">
        <v>0</v>
      </c>
    </row>
    <row r="1656" spans="1:4">
      <c r="A1656" t="s">
        <v>4282</v>
      </c>
      <c r="B1656" t="s">
        <v>4283</v>
      </c>
      <c r="C1656" s="207">
        <v>1</v>
      </c>
      <c r="D1656" s="207">
        <v>1</v>
      </c>
    </row>
    <row r="1657" spans="1:4">
      <c r="A1657" t="s">
        <v>4284</v>
      </c>
      <c r="B1657" t="s">
        <v>4285</v>
      </c>
      <c r="C1657" s="207">
        <v>0</v>
      </c>
      <c r="D1657" s="207">
        <v>0</v>
      </c>
    </row>
    <row r="1658" spans="1:4">
      <c r="A1658" t="s">
        <v>4287</v>
      </c>
      <c r="B1658" t="s">
        <v>4288</v>
      </c>
      <c r="C1658" s="207">
        <v>5</v>
      </c>
      <c r="D1658" s="207">
        <v>5</v>
      </c>
    </row>
    <row r="1659" spans="1:4">
      <c r="A1659" t="s">
        <v>4289</v>
      </c>
      <c r="B1659" t="s">
        <v>4290</v>
      </c>
      <c r="C1659" s="207">
        <v>0</v>
      </c>
      <c r="D1659" s="207">
        <v>0</v>
      </c>
    </row>
    <row r="1660" spans="1:4">
      <c r="A1660" t="s">
        <v>4292</v>
      </c>
      <c r="B1660" t="s">
        <v>4293</v>
      </c>
      <c r="C1660" s="207">
        <v>0</v>
      </c>
      <c r="D1660" s="207">
        <v>0</v>
      </c>
    </row>
    <row r="1661" spans="1:4">
      <c r="A1661" t="s">
        <v>4294</v>
      </c>
      <c r="B1661" t="s">
        <v>4295</v>
      </c>
      <c r="C1661" s="207">
        <v>0</v>
      </c>
      <c r="D1661" s="207">
        <v>0</v>
      </c>
    </row>
    <row r="1662" spans="1:4">
      <c r="A1662" t="s">
        <v>4296</v>
      </c>
      <c r="B1662" t="s">
        <v>4297</v>
      </c>
      <c r="C1662" s="207">
        <v>0</v>
      </c>
      <c r="D1662" s="207">
        <v>0</v>
      </c>
    </row>
    <row r="1663" spans="1:4">
      <c r="A1663" t="s">
        <v>4298</v>
      </c>
      <c r="B1663" t="s">
        <v>4299</v>
      </c>
      <c r="C1663" s="207">
        <v>0</v>
      </c>
      <c r="D1663" s="207">
        <v>0</v>
      </c>
    </row>
    <row r="1664" spans="1:4">
      <c r="A1664" t="s">
        <v>4300</v>
      </c>
      <c r="B1664" t="s">
        <v>4301</v>
      </c>
      <c r="C1664" s="207">
        <v>0</v>
      </c>
      <c r="D1664" s="207">
        <v>0</v>
      </c>
    </row>
    <row r="1665" spans="1:4">
      <c r="A1665" t="s">
        <v>4302</v>
      </c>
      <c r="B1665" t="s">
        <v>4303</v>
      </c>
      <c r="C1665" s="207">
        <v>0</v>
      </c>
      <c r="D1665" s="207">
        <v>0</v>
      </c>
    </row>
    <row r="1666" spans="1:4">
      <c r="A1666" t="s">
        <v>4304</v>
      </c>
      <c r="B1666" t="s">
        <v>4305</v>
      </c>
      <c r="C1666" s="207">
        <v>0</v>
      </c>
      <c r="D1666" s="207">
        <v>0</v>
      </c>
    </row>
    <row r="1667" spans="1:4">
      <c r="A1667" t="s">
        <v>4306</v>
      </c>
      <c r="B1667" t="s">
        <v>4307</v>
      </c>
      <c r="C1667" s="207">
        <v>1</v>
      </c>
      <c r="D1667" s="207">
        <v>1</v>
      </c>
    </row>
    <row r="1668" spans="1:4">
      <c r="A1668" t="s">
        <v>4309</v>
      </c>
      <c r="B1668" t="s">
        <v>4310</v>
      </c>
      <c r="C1668" s="207">
        <v>0</v>
      </c>
      <c r="D1668" s="207">
        <v>0</v>
      </c>
    </row>
    <row r="1669" spans="1:4">
      <c r="A1669" t="s">
        <v>4311</v>
      </c>
      <c r="B1669" t="s">
        <v>4312</v>
      </c>
      <c r="C1669" s="207">
        <v>0</v>
      </c>
      <c r="D1669" s="207">
        <v>0</v>
      </c>
    </row>
    <row r="1670" spans="1:4">
      <c r="A1670" t="s">
        <v>4313</v>
      </c>
      <c r="B1670" t="s">
        <v>4314</v>
      </c>
      <c r="C1670" s="207">
        <v>0</v>
      </c>
      <c r="D1670" s="207">
        <v>0</v>
      </c>
    </row>
    <row r="1671" spans="1:4">
      <c r="A1671" t="s">
        <v>4315</v>
      </c>
      <c r="B1671" t="s">
        <v>4316</v>
      </c>
      <c r="C1671" s="207">
        <v>46</v>
      </c>
      <c r="D1671" s="207">
        <v>46</v>
      </c>
    </row>
    <row r="1672" spans="1:4">
      <c r="A1672" t="s">
        <v>4318</v>
      </c>
      <c r="B1672" t="s">
        <v>4319</v>
      </c>
      <c r="C1672" s="207">
        <v>0</v>
      </c>
      <c r="D1672" s="207">
        <v>0</v>
      </c>
    </row>
    <row r="1673" spans="1:4">
      <c r="A1673" t="s">
        <v>4320</v>
      </c>
      <c r="B1673" t="s">
        <v>4321</v>
      </c>
      <c r="C1673" s="207">
        <v>0</v>
      </c>
      <c r="D1673" s="207">
        <v>0</v>
      </c>
    </row>
    <row r="1674" spans="1:4">
      <c r="A1674" t="s">
        <v>4322</v>
      </c>
      <c r="B1674" t="s">
        <v>4323</v>
      </c>
      <c r="C1674" s="207">
        <v>0</v>
      </c>
      <c r="D1674" s="207">
        <v>0</v>
      </c>
    </row>
    <row r="1675" spans="1:4">
      <c r="A1675" t="s">
        <v>4324</v>
      </c>
      <c r="B1675" t="s">
        <v>4325</v>
      </c>
      <c r="C1675" s="207">
        <v>0</v>
      </c>
      <c r="D1675" s="207">
        <v>0</v>
      </c>
    </row>
    <row r="1676" spans="1:4">
      <c r="A1676" t="s">
        <v>4326</v>
      </c>
      <c r="B1676" t="s">
        <v>4327</v>
      </c>
      <c r="C1676" s="207">
        <v>0</v>
      </c>
      <c r="D1676" s="207">
        <v>0</v>
      </c>
    </row>
    <row r="1677" spans="1:4">
      <c r="A1677" t="s">
        <v>4329</v>
      </c>
      <c r="B1677" t="s">
        <v>4330</v>
      </c>
      <c r="C1677" s="207">
        <v>1</v>
      </c>
      <c r="D1677" s="207">
        <v>1</v>
      </c>
    </row>
    <row r="1678" spans="1:4">
      <c r="A1678" t="s">
        <v>4331</v>
      </c>
      <c r="B1678" t="s">
        <v>4332</v>
      </c>
      <c r="C1678" s="207">
        <v>1</v>
      </c>
      <c r="D1678" s="207">
        <v>1</v>
      </c>
    </row>
    <row r="1679" spans="1:4">
      <c r="A1679" t="s">
        <v>4334</v>
      </c>
      <c r="B1679" t="s">
        <v>4335</v>
      </c>
      <c r="C1679" s="207">
        <v>1</v>
      </c>
      <c r="D1679" s="207">
        <v>1</v>
      </c>
    </row>
    <row r="1680" spans="1:4">
      <c r="A1680" t="s">
        <v>4336</v>
      </c>
      <c r="B1680" t="s">
        <v>4337</v>
      </c>
      <c r="C1680" s="207">
        <v>1</v>
      </c>
      <c r="D1680" s="207">
        <v>1</v>
      </c>
    </row>
    <row r="1681" spans="1:4">
      <c r="A1681" t="s">
        <v>4338</v>
      </c>
      <c r="B1681" t="s">
        <v>4339</v>
      </c>
      <c r="C1681" s="207">
        <v>0</v>
      </c>
      <c r="D1681" s="207">
        <v>0</v>
      </c>
    </row>
    <row r="1682" spans="1:4">
      <c r="A1682" t="s">
        <v>4340</v>
      </c>
      <c r="B1682" t="s">
        <v>4341</v>
      </c>
      <c r="C1682" s="207">
        <v>93</v>
      </c>
      <c r="D1682" s="207">
        <v>51</v>
      </c>
    </row>
    <row r="1683" spans="1:4">
      <c r="A1683" t="s">
        <v>4342</v>
      </c>
      <c r="B1683" t="s">
        <v>4343</v>
      </c>
      <c r="C1683" s="207">
        <v>159</v>
      </c>
      <c r="D1683" s="207">
        <v>107</v>
      </c>
    </row>
    <row r="1684" spans="1:4">
      <c r="A1684" t="s">
        <v>4344</v>
      </c>
      <c r="B1684" t="s">
        <v>4345</v>
      </c>
      <c r="C1684" s="207">
        <v>0</v>
      </c>
      <c r="D1684" s="207">
        <v>0</v>
      </c>
    </row>
    <row r="1685" spans="1:4">
      <c r="A1685" t="s">
        <v>4346</v>
      </c>
      <c r="B1685" t="s">
        <v>4347</v>
      </c>
      <c r="C1685" s="207">
        <v>2</v>
      </c>
      <c r="D1685" s="207">
        <v>2</v>
      </c>
    </row>
    <row r="1686" spans="1:4">
      <c r="A1686" t="s">
        <v>4356</v>
      </c>
      <c r="B1686" t="s">
        <v>4357</v>
      </c>
      <c r="C1686" s="207">
        <v>3</v>
      </c>
      <c r="D1686" s="207">
        <v>3</v>
      </c>
    </row>
    <row r="1687" spans="1:4">
      <c r="A1687" t="s">
        <v>4362</v>
      </c>
      <c r="B1687" t="s">
        <v>4363</v>
      </c>
      <c r="C1687" s="207">
        <v>0</v>
      </c>
      <c r="D1687" s="207">
        <v>0</v>
      </c>
    </row>
    <row r="1688" spans="1:4">
      <c r="A1688" t="s">
        <v>4364</v>
      </c>
      <c r="B1688" t="s">
        <v>4365</v>
      </c>
      <c r="C1688" s="207">
        <v>0</v>
      </c>
      <c r="D1688" s="207">
        <v>0</v>
      </c>
    </row>
    <row r="1689" spans="1:4">
      <c r="A1689" t="s">
        <v>4366</v>
      </c>
      <c r="B1689" t="s">
        <v>4367</v>
      </c>
      <c r="C1689" s="207">
        <v>0</v>
      </c>
      <c r="D1689" s="207">
        <v>0</v>
      </c>
    </row>
    <row r="1690" spans="1:4">
      <c r="A1690" t="s">
        <v>4368</v>
      </c>
      <c r="B1690" t="s">
        <v>4369</v>
      </c>
      <c r="C1690" s="207">
        <v>0</v>
      </c>
      <c r="D1690" s="207">
        <v>0</v>
      </c>
    </row>
    <row r="1691" spans="1:4">
      <c r="A1691" t="s">
        <v>4370</v>
      </c>
      <c r="B1691" t="s">
        <v>1270</v>
      </c>
      <c r="C1691" s="207">
        <v>0</v>
      </c>
      <c r="D1691" s="207">
        <v>0</v>
      </c>
    </row>
    <row r="1692" spans="1:4">
      <c r="A1692" t="s">
        <v>4371</v>
      </c>
      <c r="B1692" t="s">
        <v>4372</v>
      </c>
      <c r="C1692" s="207">
        <v>0</v>
      </c>
      <c r="D1692" s="207">
        <v>0</v>
      </c>
    </row>
    <row r="1693" spans="1:4">
      <c r="A1693" t="s">
        <v>4388</v>
      </c>
      <c r="B1693" t="s">
        <v>4389</v>
      </c>
      <c r="C1693" s="207">
        <v>0</v>
      </c>
      <c r="D1693" s="207">
        <v>0</v>
      </c>
    </row>
    <row r="1694" spans="1:4">
      <c r="B1694" t="s">
        <v>4895</v>
      </c>
      <c r="C1694" s="207">
        <v>41</v>
      </c>
      <c r="D1694" s="207">
        <v>41</v>
      </c>
    </row>
    <row r="1695" spans="1:4">
      <c r="A1695" t="s">
        <v>4390</v>
      </c>
      <c r="B1695" t="s">
        <v>4391</v>
      </c>
      <c r="C1695" s="207">
        <v>11</v>
      </c>
      <c r="D1695" s="207">
        <v>11</v>
      </c>
    </row>
    <row r="1696" spans="1:4">
      <c r="A1696" t="s">
        <v>4394</v>
      </c>
      <c r="B1696" t="s">
        <v>4395</v>
      </c>
      <c r="C1696" s="207">
        <v>1</v>
      </c>
      <c r="D1696" s="207">
        <v>1</v>
      </c>
    </row>
    <row r="1697" spans="1:4">
      <c r="A1697" t="s">
        <v>4399</v>
      </c>
      <c r="B1697" t="s">
        <v>4400</v>
      </c>
      <c r="C1697" s="207">
        <v>22</v>
      </c>
      <c r="D1697" s="207">
        <v>22</v>
      </c>
    </row>
    <row r="1698" spans="1:4">
      <c r="A1698" t="s">
        <v>4401</v>
      </c>
      <c r="B1698" t="s">
        <v>4402</v>
      </c>
      <c r="C1698" s="207">
        <v>0</v>
      </c>
      <c r="D1698" s="207">
        <v>0</v>
      </c>
    </row>
    <row r="1699" spans="1:4">
      <c r="B1699" t="s">
        <v>4910</v>
      </c>
      <c r="C1699" s="207">
        <v>1</v>
      </c>
      <c r="D1699" s="207">
        <v>1</v>
      </c>
    </row>
    <row r="1700" spans="1:4">
      <c r="A1700" t="s">
        <v>4409</v>
      </c>
      <c r="B1700" t="s">
        <v>4410</v>
      </c>
      <c r="C1700" s="207">
        <v>0</v>
      </c>
      <c r="D1700" s="207">
        <v>0</v>
      </c>
    </row>
    <row r="1701" spans="1:4">
      <c r="B1701" t="s">
        <v>4724</v>
      </c>
      <c r="C1701" s="207">
        <v>0</v>
      </c>
      <c r="D1701" s="207">
        <v>0</v>
      </c>
    </row>
    <row r="1702" spans="1:4">
      <c r="A1702" t="s">
        <v>4411</v>
      </c>
      <c r="B1702" t="s">
        <v>4412</v>
      </c>
      <c r="C1702" s="207">
        <v>0</v>
      </c>
      <c r="D1702" s="207">
        <v>0</v>
      </c>
    </row>
    <row r="1703" spans="1:4">
      <c r="A1703" t="s">
        <v>4413</v>
      </c>
      <c r="B1703" t="s">
        <v>2265</v>
      </c>
      <c r="C1703" s="207">
        <v>0</v>
      </c>
      <c r="D1703" s="207">
        <v>0</v>
      </c>
    </row>
    <row r="1704" spans="1:4">
      <c r="A1704" t="s">
        <v>4417</v>
      </c>
      <c r="B1704" t="s">
        <v>4418</v>
      </c>
      <c r="C1704" s="207">
        <v>0</v>
      </c>
      <c r="D1704" s="207">
        <v>0</v>
      </c>
    </row>
    <row r="1705" spans="1:4">
      <c r="A1705" t="s">
        <v>4422</v>
      </c>
      <c r="B1705" t="s">
        <v>4423</v>
      </c>
      <c r="C1705" s="207">
        <v>0</v>
      </c>
      <c r="D1705" s="207">
        <v>0</v>
      </c>
    </row>
    <row r="1706" spans="1:4">
      <c r="A1706" t="s">
        <v>4425</v>
      </c>
      <c r="B1706" t="s">
        <v>4426</v>
      </c>
      <c r="C1706" s="207">
        <v>9</v>
      </c>
      <c r="D1706" s="207">
        <v>9</v>
      </c>
    </row>
    <row r="1707" spans="1:4">
      <c r="A1707" t="s">
        <v>4427</v>
      </c>
      <c r="B1707" t="s">
        <v>4428</v>
      </c>
      <c r="C1707" s="207">
        <v>4</v>
      </c>
      <c r="D1707" s="207">
        <v>4</v>
      </c>
    </row>
    <row r="1708" spans="1:4">
      <c r="A1708" t="s">
        <v>4429</v>
      </c>
      <c r="B1708" t="s">
        <v>4430</v>
      </c>
      <c r="C1708" s="207">
        <v>1</v>
      </c>
      <c r="D1708" s="207">
        <v>1</v>
      </c>
    </row>
    <row r="1709" spans="1:4">
      <c r="A1709" t="s">
        <v>4431</v>
      </c>
      <c r="B1709" t="s">
        <v>4432</v>
      </c>
      <c r="C1709" s="207">
        <v>3</v>
      </c>
      <c r="D1709" s="207">
        <v>3</v>
      </c>
    </row>
    <row r="1710" spans="1:4">
      <c r="A1710" t="s">
        <v>4434</v>
      </c>
      <c r="B1710" t="s">
        <v>4435</v>
      </c>
      <c r="C1710" s="207">
        <v>2</v>
      </c>
      <c r="D1710" s="207">
        <v>2</v>
      </c>
    </row>
    <row r="1711" spans="1:4">
      <c r="A1711" t="s">
        <v>4437</v>
      </c>
      <c r="B1711" t="s">
        <v>4438</v>
      </c>
      <c r="C1711" s="207">
        <v>8</v>
      </c>
      <c r="D1711" s="207">
        <v>8</v>
      </c>
    </row>
    <row r="1712" spans="1:4">
      <c r="A1712" t="s">
        <v>4439</v>
      </c>
      <c r="B1712" t="s">
        <v>1270</v>
      </c>
      <c r="C1712" s="207">
        <v>1</v>
      </c>
      <c r="D1712" s="207">
        <v>1</v>
      </c>
    </row>
    <row r="1713" spans="1:4">
      <c r="A1713" t="s">
        <v>4440</v>
      </c>
      <c r="B1713" t="s">
        <v>4441</v>
      </c>
      <c r="C1713" s="207">
        <v>1</v>
      </c>
      <c r="D1713" s="207">
        <v>1</v>
      </c>
    </row>
    <row r="1714" spans="1:4">
      <c r="A1714" t="s">
        <v>4442</v>
      </c>
      <c r="B1714" t="s">
        <v>4443</v>
      </c>
      <c r="C1714" s="207">
        <v>1</v>
      </c>
      <c r="D1714" s="207">
        <v>1</v>
      </c>
    </row>
    <row r="1715" spans="1:4">
      <c r="A1715" t="s">
        <v>4444</v>
      </c>
      <c r="B1715" t="s">
        <v>4445</v>
      </c>
      <c r="C1715" s="207">
        <v>1</v>
      </c>
      <c r="D1715" s="207">
        <v>1</v>
      </c>
    </row>
    <row r="1716" spans="1:4">
      <c r="A1716" t="s">
        <v>4446</v>
      </c>
      <c r="B1716" t="s">
        <v>4447</v>
      </c>
      <c r="C1716" s="207">
        <v>1</v>
      </c>
      <c r="D1716" s="207">
        <v>1</v>
      </c>
    </row>
    <row r="1717" spans="1:4">
      <c r="A1717" t="s">
        <v>4448</v>
      </c>
      <c r="B1717" t="s">
        <v>4449</v>
      </c>
      <c r="C1717" s="207">
        <v>1</v>
      </c>
      <c r="D1717" s="207">
        <v>1</v>
      </c>
    </row>
    <row r="1718" spans="1:4">
      <c r="A1718" t="s">
        <v>4450</v>
      </c>
      <c r="B1718" t="s">
        <v>4451</v>
      </c>
      <c r="C1718" s="207">
        <v>1</v>
      </c>
      <c r="D1718" s="207">
        <v>1</v>
      </c>
    </row>
    <row r="1719" spans="1:4">
      <c r="A1719" t="s">
        <v>4453</v>
      </c>
      <c r="B1719" t="s">
        <v>2041</v>
      </c>
      <c r="C1719" s="207">
        <v>739</v>
      </c>
      <c r="D1719" s="207">
        <v>739</v>
      </c>
    </row>
    <row r="1720" spans="1:4">
      <c r="A1720" t="s">
        <v>4457</v>
      </c>
      <c r="B1720" t="s">
        <v>4458</v>
      </c>
      <c r="C1720" s="207">
        <v>0</v>
      </c>
      <c r="D1720" s="207">
        <v>0</v>
      </c>
    </row>
    <row r="1721" spans="1:4">
      <c r="A1721" t="s">
        <v>4459</v>
      </c>
      <c r="B1721" t="s">
        <v>4460</v>
      </c>
      <c r="C1721" s="207">
        <v>0</v>
      </c>
      <c r="D1721" s="207">
        <v>0</v>
      </c>
    </row>
    <row r="1722" spans="1:4">
      <c r="A1722" t="s">
        <v>4461</v>
      </c>
      <c r="B1722" t="s">
        <v>2265</v>
      </c>
      <c r="C1722" s="207">
        <v>17</v>
      </c>
      <c r="D1722" s="207">
        <v>17</v>
      </c>
    </row>
    <row r="1723" spans="1:4">
      <c r="A1723" t="s">
        <v>4462</v>
      </c>
      <c r="B1723" t="s">
        <v>3213</v>
      </c>
      <c r="C1723" s="207">
        <v>8</v>
      </c>
      <c r="D1723" s="207">
        <v>8</v>
      </c>
    </row>
    <row r="1724" spans="1:4">
      <c r="A1724" t="s">
        <v>4463</v>
      </c>
      <c r="B1724" t="s">
        <v>2050</v>
      </c>
      <c r="C1724" s="207">
        <v>50</v>
      </c>
      <c r="D1724" s="207">
        <v>50</v>
      </c>
    </row>
    <row r="1725" spans="1:4">
      <c r="A1725" t="s">
        <v>4465</v>
      </c>
      <c r="B1725" t="s">
        <v>2454</v>
      </c>
      <c r="C1725" s="207">
        <v>11</v>
      </c>
      <c r="D1725" s="207">
        <v>11</v>
      </c>
    </row>
    <row r="1726" spans="1:4">
      <c r="A1726" t="s">
        <v>4466</v>
      </c>
      <c r="B1726" t="s">
        <v>4169</v>
      </c>
      <c r="C1726" s="207">
        <v>0</v>
      </c>
      <c r="D1726" s="207">
        <v>0</v>
      </c>
    </row>
    <row r="1727" spans="1:4">
      <c r="A1727" t="s">
        <v>4467</v>
      </c>
      <c r="B1727" t="s">
        <v>4468</v>
      </c>
      <c r="C1727" s="207">
        <v>320</v>
      </c>
      <c r="D1727" s="207">
        <v>320</v>
      </c>
    </row>
    <row r="1728" spans="1:4">
      <c r="A1728" t="s">
        <v>4469</v>
      </c>
      <c r="B1728" t="s">
        <v>1808</v>
      </c>
      <c r="C1728" s="207">
        <v>119</v>
      </c>
      <c r="D1728" s="207">
        <v>119</v>
      </c>
    </row>
    <row r="1729" spans="1:4">
      <c r="A1729" t="s">
        <v>4470</v>
      </c>
      <c r="B1729" t="s">
        <v>2089</v>
      </c>
      <c r="C1729" s="207">
        <v>2</v>
      </c>
      <c r="D1729" s="207">
        <v>2</v>
      </c>
    </row>
    <row r="1730" spans="1:4">
      <c r="A1730" t="s">
        <v>4471</v>
      </c>
      <c r="B1730" t="s">
        <v>1816</v>
      </c>
      <c r="C1730" s="207">
        <v>321</v>
      </c>
      <c r="D1730" s="207">
        <v>321</v>
      </c>
    </row>
    <row r="1731" spans="1:4">
      <c r="A1731" t="s">
        <v>4472</v>
      </c>
      <c r="B1731" t="s">
        <v>2457</v>
      </c>
      <c r="C1731" s="207">
        <v>1</v>
      </c>
      <c r="D1731" s="207">
        <v>1</v>
      </c>
    </row>
    <row r="1732" spans="1:4">
      <c r="A1732" t="s">
        <v>4473</v>
      </c>
      <c r="B1732" t="s">
        <v>4474</v>
      </c>
      <c r="C1732" s="207">
        <v>0</v>
      </c>
      <c r="D1732" s="207">
        <v>0</v>
      </c>
    </row>
    <row r="1733" spans="1:4">
      <c r="A1733" t="s">
        <v>4475</v>
      </c>
      <c r="B1733" t="s">
        <v>2053</v>
      </c>
      <c r="C1733" s="207">
        <v>0</v>
      </c>
      <c r="D1733" s="207">
        <v>0</v>
      </c>
    </row>
    <row r="1734" spans="1:4">
      <c r="A1734" t="s">
        <v>4476</v>
      </c>
      <c r="B1734" t="s">
        <v>2057</v>
      </c>
      <c r="C1734" s="207">
        <v>8</v>
      </c>
      <c r="D1734" s="207">
        <v>8</v>
      </c>
    </row>
    <row r="1735" spans="1:4">
      <c r="A1735" t="s">
        <v>4477</v>
      </c>
      <c r="B1735" t="s">
        <v>2185</v>
      </c>
      <c r="C1735" s="207">
        <v>7</v>
      </c>
      <c r="D1735" s="207">
        <v>7</v>
      </c>
    </row>
    <row r="1736" spans="1:4">
      <c r="A1736" t="s">
        <v>4478</v>
      </c>
      <c r="B1736" t="s">
        <v>2091</v>
      </c>
      <c r="C1736" s="207">
        <v>0</v>
      </c>
      <c r="D1736" s="207">
        <v>0</v>
      </c>
    </row>
    <row r="1737" spans="1:4">
      <c r="A1737" t="s">
        <v>4479</v>
      </c>
      <c r="B1737" t="s">
        <v>2276</v>
      </c>
      <c r="C1737" s="207">
        <v>62</v>
      </c>
      <c r="D1737" s="207">
        <v>62</v>
      </c>
    </row>
    <row r="1738" spans="1:4">
      <c r="A1738" t="s">
        <v>4480</v>
      </c>
      <c r="B1738" t="s">
        <v>3277</v>
      </c>
      <c r="C1738" s="207">
        <v>49</v>
      </c>
      <c r="D1738" s="207">
        <v>49</v>
      </c>
    </row>
    <row r="1739" spans="1:4">
      <c r="A1739" t="s">
        <v>4481</v>
      </c>
      <c r="B1739" t="s">
        <v>2473</v>
      </c>
      <c r="C1739" s="207">
        <v>75</v>
      </c>
      <c r="D1739" s="207">
        <v>75</v>
      </c>
    </row>
    <row r="1740" spans="1:4">
      <c r="A1740" t="s">
        <v>4489</v>
      </c>
      <c r="B1740" t="s">
        <v>4490</v>
      </c>
      <c r="C1740" s="207">
        <v>54</v>
      </c>
      <c r="D1740" s="207">
        <v>54</v>
      </c>
    </row>
    <row r="1741" spans="1:4">
      <c r="A1741" t="s">
        <v>4496</v>
      </c>
      <c r="B1741" t="s">
        <v>4497</v>
      </c>
      <c r="C1741" s="207">
        <v>0</v>
      </c>
      <c r="D1741" s="207">
        <v>0</v>
      </c>
    </row>
    <row r="1742" spans="1:4">
      <c r="B1742" t="s">
        <v>5142</v>
      </c>
      <c r="C1742" s="207">
        <v>4329</v>
      </c>
      <c r="D1742" s="207">
        <v>4329</v>
      </c>
    </row>
    <row r="1743" spans="1:4">
      <c r="A1743" t="s">
        <v>4498</v>
      </c>
      <c r="B1743" t="s">
        <v>4499</v>
      </c>
      <c r="C1743" s="207">
        <v>98251</v>
      </c>
      <c r="D1743" s="207">
        <v>98251</v>
      </c>
    </row>
    <row r="1744" spans="1:4">
      <c r="A1744" t="s">
        <v>4500</v>
      </c>
      <c r="B1744" t="s">
        <v>4501</v>
      </c>
      <c r="C1744" s="207">
        <v>6325</v>
      </c>
      <c r="D1744" s="207">
        <v>6325</v>
      </c>
    </row>
    <row r="1745" spans="1:4">
      <c r="A1745" t="s">
        <v>4502</v>
      </c>
      <c r="B1745" t="s">
        <v>4503</v>
      </c>
      <c r="C1745" s="207">
        <v>0</v>
      </c>
      <c r="D1745" s="207">
        <v>0</v>
      </c>
    </row>
    <row r="1746" spans="1:4">
      <c r="A1746" t="s">
        <v>4504</v>
      </c>
      <c r="B1746" t="s">
        <v>4505</v>
      </c>
      <c r="C1746" s="207">
        <v>2250</v>
      </c>
      <c r="D1746" s="207">
        <v>2250</v>
      </c>
    </row>
    <row r="1747" spans="1:4">
      <c r="A1747" t="s">
        <v>4506</v>
      </c>
      <c r="B1747" t="s">
        <v>4507</v>
      </c>
      <c r="C1747" s="207">
        <v>1938</v>
      </c>
      <c r="D1747" s="207">
        <v>1938</v>
      </c>
    </row>
    <row r="1748" spans="1:4">
      <c r="B1748" t="s">
        <v>4582</v>
      </c>
      <c r="C1748" s="207">
        <v>0</v>
      </c>
      <c r="D1748" s="207">
        <v>0</v>
      </c>
    </row>
    <row r="1749" spans="1:4">
      <c r="A1749" t="s">
        <v>4508</v>
      </c>
      <c r="B1749" t="s">
        <v>4509</v>
      </c>
      <c r="C1749" s="207">
        <v>3789</v>
      </c>
      <c r="D1749" s="207">
        <v>3789</v>
      </c>
    </row>
    <row r="1750" spans="1:4">
      <c r="A1750" t="s">
        <v>4510</v>
      </c>
      <c r="B1750" t="s">
        <v>4511</v>
      </c>
      <c r="C1750" s="207">
        <v>311</v>
      </c>
      <c r="D1750" s="207">
        <v>311</v>
      </c>
    </row>
    <row r="1751" spans="1:4">
      <c r="A1751" t="s">
        <v>4512</v>
      </c>
      <c r="B1751" t="s">
        <v>4513</v>
      </c>
      <c r="C1751" s="207">
        <v>3</v>
      </c>
      <c r="D1751" s="207">
        <v>3</v>
      </c>
    </row>
    <row r="1752" spans="1:4">
      <c r="A1752" t="s">
        <v>4514</v>
      </c>
      <c r="B1752" t="s">
        <v>4515</v>
      </c>
      <c r="C1752" s="207">
        <v>2275</v>
      </c>
      <c r="D1752" s="207">
        <v>2275</v>
      </c>
    </row>
    <row r="1753" spans="1:4">
      <c r="A1753" t="s">
        <v>4516</v>
      </c>
      <c r="B1753" t="s">
        <v>4517</v>
      </c>
      <c r="C1753" s="207">
        <v>303</v>
      </c>
      <c r="D1753" s="207">
        <v>303</v>
      </c>
    </row>
    <row r="1754" spans="1:4">
      <c r="A1754" t="s">
        <v>4518</v>
      </c>
      <c r="B1754" t="s">
        <v>4519</v>
      </c>
      <c r="C1754" s="207">
        <v>0</v>
      </c>
      <c r="D1754" s="207">
        <v>0</v>
      </c>
    </row>
    <row r="1755" spans="1:4">
      <c r="A1755" t="s">
        <v>4520</v>
      </c>
      <c r="B1755" t="s">
        <v>4521</v>
      </c>
      <c r="C1755" s="207">
        <v>1</v>
      </c>
      <c r="D1755" s="207">
        <v>1</v>
      </c>
    </row>
    <row r="1756" spans="1:4">
      <c r="A1756" t="s">
        <v>4522</v>
      </c>
      <c r="B1756" t="s">
        <v>4523</v>
      </c>
      <c r="C1756" s="207">
        <v>393</v>
      </c>
      <c r="D1756" s="207">
        <v>393</v>
      </c>
    </row>
    <row r="1757" spans="1:4">
      <c r="A1757" t="s">
        <v>4524</v>
      </c>
      <c r="B1757" t="s">
        <v>4525</v>
      </c>
      <c r="C1757" s="207">
        <v>1427</v>
      </c>
      <c r="D1757" s="207">
        <v>1427</v>
      </c>
    </row>
    <row r="1758" spans="1:4">
      <c r="A1758" t="s">
        <v>4526</v>
      </c>
      <c r="B1758" t="s">
        <v>4527</v>
      </c>
      <c r="C1758" s="207">
        <v>266</v>
      </c>
      <c r="D1758" s="207">
        <v>266</v>
      </c>
    </row>
    <row r="1759" spans="1:4">
      <c r="A1759" t="s">
        <v>4528</v>
      </c>
      <c r="B1759" t="s">
        <v>4529</v>
      </c>
      <c r="C1759" s="207">
        <v>622</v>
      </c>
      <c r="D1759" s="207">
        <v>622</v>
      </c>
    </row>
    <row r="1760" spans="1:4">
      <c r="A1760" t="s">
        <v>4530</v>
      </c>
      <c r="B1760" t="s">
        <v>4531</v>
      </c>
      <c r="C1760" s="207">
        <v>0</v>
      </c>
      <c r="D1760" s="207">
        <v>0</v>
      </c>
    </row>
    <row r="1761" spans="1:4">
      <c r="A1761" t="s">
        <v>4532</v>
      </c>
      <c r="B1761" t="s">
        <v>4533</v>
      </c>
      <c r="C1761" s="207">
        <v>745</v>
      </c>
      <c r="D1761" s="207">
        <v>745</v>
      </c>
    </row>
    <row r="1762" spans="1:4">
      <c r="A1762" t="s">
        <v>4534</v>
      </c>
      <c r="B1762" t="s">
        <v>4535</v>
      </c>
      <c r="C1762" s="207">
        <v>817</v>
      </c>
      <c r="D1762" s="207">
        <v>817</v>
      </c>
    </row>
    <row r="1763" spans="1:4">
      <c r="A1763" t="s">
        <v>4536</v>
      </c>
      <c r="B1763" t="s">
        <v>4537</v>
      </c>
      <c r="C1763" s="207">
        <v>0</v>
      </c>
      <c r="D1763" s="207">
        <v>0</v>
      </c>
    </row>
    <row r="1764" spans="1:4">
      <c r="A1764" t="s">
        <v>4538</v>
      </c>
      <c r="B1764" t="s">
        <v>4539</v>
      </c>
      <c r="C1764" s="207">
        <v>99</v>
      </c>
      <c r="D1764" s="207">
        <v>99</v>
      </c>
    </row>
    <row r="1765" spans="1:4">
      <c r="A1765" t="s">
        <v>4540</v>
      </c>
      <c r="B1765" t="s">
        <v>4541</v>
      </c>
      <c r="C1765" s="207">
        <v>2</v>
      </c>
      <c r="D1765" s="207">
        <v>2</v>
      </c>
    </row>
    <row r="1766" spans="1:4">
      <c r="A1766" t="s">
        <v>4542</v>
      </c>
      <c r="B1766" t="s">
        <v>4543</v>
      </c>
      <c r="C1766" s="207">
        <v>415</v>
      </c>
      <c r="D1766" s="207">
        <v>415</v>
      </c>
    </row>
    <row r="1767" spans="1:4">
      <c r="A1767" t="s">
        <v>4544</v>
      </c>
      <c r="B1767" t="s">
        <v>4545</v>
      </c>
      <c r="C1767" s="207">
        <v>19</v>
      </c>
      <c r="D1767" s="207">
        <v>19</v>
      </c>
    </row>
    <row r="1768" spans="1:4">
      <c r="A1768" t="s">
        <v>4546</v>
      </c>
      <c r="B1768" t="s">
        <v>4547</v>
      </c>
      <c r="C1768" s="207">
        <v>2</v>
      </c>
      <c r="D1768" s="207">
        <v>2</v>
      </c>
    </row>
    <row r="1769" spans="1:4">
      <c r="A1769" t="s">
        <v>4548</v>
      </c>
      <c r="B1769" t="s">
        <v>4549</v>
      </c>
      <c r="C1769" s="207">
        <v>224</v>
      </c>
      <c r="D1769" s="207">
        <v>224</v>
      </c>
    </row>
    <row r="1770" spans="1:4">
      <c r="A1770" t="s">
        <v>4550</v>
      </c>
      <c r="B1770" t="s">
        <v>4551</v>
      </c>
      <c r="C1770" s="207">
        <v>0</v>
      </c>
      <c r="D1770" s="207">
        <v>0</v>
      </c>
    </row>
    <row r="1771" spans="1:4">
      <c r="A1771" t="s">
        <v>4552</v>
      </c>
      <c r="B1771" t="s">
        <v>4553</v>
      </c>
      <c r="C1771" s="207">
        <v>6</v>
      </c>
      <c r="D1771" s="207">
        <v>6</v>
      </c>
    </row>
    <row r="1772" spans="1:4">
      <c r="A1772" t="s">
        <v>4554</v>
      </c>
      <c r="B1772" t="s">
        <v>4555</v>
      </c>
      <c r="C1772" s="207">
        <v>6</v>
      </c>
      <c r="D1772" s="207">
        <v>6</v>
      </c>
    </row>
    <row r="1773" spans="1:4">
      <c r="A1773" t="s">
        <v>4556</v>
      </c>
      <c r="B1773" t="s">
        <v>4557</v>
      </c>
      <c r="C1773" s="207">
        <v>24</v>
      </c>
      <c r="D1773" s="207">
        <v>24</v>
      </c>
    </row>
    <row r="1774" spans="1:4">
      <c r="A1774" t="s">
        <v>4558</v>
      </c>
      <c r="B1774" t="s">
        <v>4559</v>
      </c>
      <c r="C1774" s="207">
        <v>0</v>
      </c>
      <c r="D1774" s="207">
        <v>0</v>
      </c>
    </row>
    <row r="1775" spans="1:4">
      <c r="A1775" t="s">
        <v>4560</v>
      </c>
      <c r="B1775" t="s">
        <v>4561</v>
      </c>
      <c r="C1775" s="207">
        <v>1</v>
      </c>
      <c r="D1775" s="207">
        <v>1</v>
      </c>
    </row>
    <row r="1776" spans="1:4">
      <c r="A1776" t="s">
        <v>4562</v>
      </c>
      <c r="B1776" t="s">
        <v>4563</v>
      </c>
      <c r="C1776" s="207">
        <v>413</v>
      </c>
      <c r="D1776" s="207">
        <v>413</v>
      </c>
    </row>
    <row r="1777" spans="1:4">
      <c r="A1777" t="s">
        <v>4564</v>
      </c>
      <c r="B1777" t="s">
        <v>4565</v>
      </c>
      <c r="C1777" s="207">
        <v>1</v>
      </c>
      <c r="D1777" s="207">
        <v>1</v>
      </c>
    </row>
    <row r="1778" spans="1:4">
      <c r="A1778" t="s">
        <v>4566</v>
      </c>
      <c r="B1778" t="s">
        <v>4567</v>
      </c>
      <c r="C1778" s="207">
        <v>0</v>
      </c>
      <c r="D1778" s="207">
        <v>0</v>
      </c>
    </row>
    <row r="1779" spans="1:4">
      <c r="A1779" t="s">
        <v>4568</v>
      </c>
      <c r="B1779" t="s">
        <v>4569</v>
      </c>
      <c r="C1779" s="207">
        <v>0</v>
      </c>
      <c r="D1779" s="207">
        <v>0</v>
      </c>
    </row>
    <row r="1780" spans="1:4">
      <c r="A1780" t="s">
        <v>4570</v>
      </c>
      <c r="B1780" t="s">
        <v>4571</v>
      </c>
      <c r="C1780" s="207">
        <v>0</v>
      </c>
      <c r="D1780" s="207">
        <v>0</v>
      </c>
    </row>
    <row r="1781" spans="1:4">
      <c r="A1781" t="s">
        <v>4572</v>
      </c>
      <c r="B1781" t="s">
        <v>4573</v>
      </c>
      <c r="C1781" s="207">
        <v>0</v>
      </c>
      <c r="D1781" s="207">
        <v>0</v>
      </c>
    </row>
    <row r="1782" spans="1:4">
      <c r="A1782" t="s">
        <v>4574</v>
      </c>
      <c r="B1782" t="s">
        <v>4575</v>
      </c>
      <c r="C1782" s="207">
        <v>2</v>
      </c>
      <c r="D1782" s="207">
        <v>2</v>
      </c>
    </row>
    <row r="1783" spans="1:4">
      <c r="A1783" t="s">
        <v>4576</v>
      </c>
      <c r="B1783" t="s">
        <v>4577</v>
      </c>
      <c r="C1783" s="207">
        <v>1</v>
      </c>
      <c r="D1783" s="207">
        <v>1</v>
      </c>
    </row>
    <row r="1784" spans="1:4">
      <c r="A1784" t="s">
        <v>4578</v>
      </c>
      <c r="B1784" t="s">
        <v>4579</v>
      </c>
      <c r="C1784" s="207">
        <v>495</v>
      </c>
      <c r="D1784" s="207">
        <v>495</v>
      </c>
    </row>
    <row r="1785" spans="1:4">
      <c r="A1785" t="s">
        <v>4580</v>
      </c>
      <c r="B1785" t="s">
        <v>4581</v>
      </c>
      <c r="C1785" s="207">
        <v>0</v>
      </c>
      <c r="D1785" s="207">
        <v>0</v>
      </c>
    </row>
    <row r="1786" spans="1:4">
      <c r="A1786" t="s">
        <v>5129</v>
      </c>
      <c r="B1786" t="s">
        <v>5130</v>
      </c>
      <c r="C1786" s="207">
        <v>0</v>
      </c>
      <c r="D1786" s="207">
        <v>0</v>
      </c>
    </row>
    <row r="1787" spans="1:4">
      <c r="A1787" t="s">
        <v>5131</v>
      </c>
      <c r="B1787" t="s">
        <v>5132</v>
      </c>
      <c r="C1787" s="207">
        <v>0</v>
      </c>
      <c r="D1787" s="207">
        <v>0</v>
      </c>
    </row>
    <row r="1788" spans="1:4">
      <c r="A1788" t="s">
        <v>5133</v>
      </c>
      <c r="B1788" t="s">
        <v>5134</v>
      </c>
      <c r="C1788" s="207">
        <v>5124</v>
      </c>
      <c r="D1788" s="207">
        <v>5124</v>
      </c>
    </row>
    <row r="1789" spans="1:4">
      <c r="A1789" t="s">
        <v>5135</v>
      </c>
      <c r="B1789" t="s">
        <v>5136</v>
      </c>
      <c r="C1789" s="207">
        <v>57</v>
      </c>
      <c r="D1789" s="207">
        <v>57</v>
      </c>
    </row>
    <row r="1790" spans="1:4">
      <c r="A1790" t="s">
        <v>5137</v>
      </c>
      <c r="B1790" t="s">
        <v>5138</v>
      </c>
      <c r="C1790" s="207">
        <v>0</v>
      </c>
      <c r="D1790" s="207">
        <v>0</v>
      </c>
    </row>
    <row r="1791" spans="1:4">
      <c r="A1791" t="s">
        <v>5139</v>
      </c>
      <c r="B1791" t="s">
        <v>5140</v>
      </c>
      <c r="C1791" s="207">
        <v>35814</v>
      </c>
      <c r="D1791" s="207">
        <v>35814</v>
      </c>
    </row>
    <row r="1792" spans="1:4">
      <c r="A1792" t="s">
        <v>5144</v>
      </c>
      <c r="B1792" t="s">
        <v>5145</v>
      </c>
      <c r="C1792" s="207">
        <v>21799</v>
      </c>
      <c r="D1792" s="207">
        <v>21799</v>
      </c>
    </row>
    <row r="1793" spans="1:4">
      <c r="A1793" t="s">
        <v>5146</v>
      </c>
      <c r="B1793" t="s">
        <v>5147</v>
      </c>
      <c r="C1793" s="207">
        <v>3653</v>
      </c>
      <c r="D1793" s="207">
        <v>3653</v>
      </c>
    </row>
    <row r="1794" spans="1:4">
      <c r="A1794" t="s">
        <v>5148</v>
      </c>
      <c r="B1794" t="s">
        <v>5149</v>
      </c>
      <c r="C1794" s="207">
        <v>0</v>
      </c>
      <c r="D1794" s="207">
        <v>0</v>
      </c>
    </row>
    <row r="1795" spans="1:4">
      <c r="A1795" t="s">
        <v>5150</v>
      </c>
      <c r="B1795" t="s">
        <v>5151</v>
      </c>
      <c r="C1795" s="207">
        <v>3112</v>
      </c>
      <c r="D1795" s="207">
        <v>3112</v>
      </c>
    </row>
    <row r="1796" spans="1:4">
      <c r="A1796" t="s">
        <v>5152</v>
      </c>
      <c r="B1796" t="s">
        <v>5153</v>
      </c>
      <c r="C1796" s="207">
        <v>19134</v>
      </c>
      <c r="D1796" s="207">
        <v>19134</v>
      </c>
    </row>
    <row r="1797" spans="1:4">
      <c r="A1797" t="s">
        <v>5154</v>
      </c>
      <c r="B1797" t="s">
        <v>5155</v>
      </c>
      <c r="C1797" s="207">
        <v>7818</v>
      </c>
      <c r="D1797" s="207">
        <v>7818</v>
      </c>
    </row>
    <row r="1798" spans="1:4">
      <c r="A1798" t="s">
        <v>5156</v>
      </c>
      <c r="B1798" t="s">
        <v>5157</v>
      </c>
      <c r="C1798" s="207">
        <v>6795</v>
      </c>
      <c r="D1798" s="207">
        <v>6795</v>
      </c>
    </row>
    <row r="1799" spans="1:4">
      <c r="A1799" t="s">
        <v>5158</v>
      </c>
      <c r="B1799" t="s">
        <v>5159</v>
      </c>
      <c r="C1799" s="207">
        <v>1378</v>
      </c>
      <c r="D1799" s="207">
        <v>1378</v>
      </c>
    </row>
    <row r="1800" spans="1:4">
      <c r="A1800" t="s">
        <v>5160</v>
      </c>
      <c r="B1800" t="s">
        <v>5161</v>
      </c>
      <c r="C1800" s="207">
        <v>10541</v>
      </c>
      <c r="D1800" s="207">
        <v>10541</v>
      </c>
    </row>
    <row r="1801" spans="1:4">
      <c r="A1801" t="s">
        <v>5162</v>
      </c>
      <c r="B1801" t="s">
        <v>5163</v>
      </c>
      <c r="C1801" s="207">
        <v>19187</v>
      </c>
      <c r="D1801" s="207">
        <v>19187</v>
      </c>
    </row>
    <row r="1802" spans="1:4">
      <c r="A1802" t="s">
        <v>5164</v>
      </c>
      <c r="B1802" t="s">
        <v>5165</v>
      </c>
      <c r="C1802" s="207">
        <v>14288</v>
      </c>
      <c r="D1802" s="207">
        <v>14288</v>
      </c>
    </row>
    <row r="1803" spans="1:4">
      <c r="A1803" t="s">
        <v>5166</v>
      </c>
      <c r="B1803" t="s">
        <v>5167</v>
      </c>
      <c r="C1803" s="207">
        <v>5816</v>
      </c>
      <c r="D1803" s="207">
        <v>5816</v>
      </c>
    </row>
    <row r="1804" spans="1:4">
      <c r="A1804" t="s">
        <v>5168</v>
      </c>
      <c r="B1804" t="s">
        <v>5169</v>
      </c>
      <c r="C1804" s="207">
        <v>13116</v>
      </c>
      <c r="D1804" s="207">
        <v>13116</v>
      </c>
    </row>
    <row r="1805" spans="1:4">
      <c r="A1805" t="s">
        <v>5170</v>
      </c>
      <c r="B1805" t="s">
        <v>5171</v>
      </c>
      <c r="C1805" s="207">
        <v>27091</v>
      </c>
      <c r="D1805" s="207">
        <v>27091</v>
      </c>
    </row>
    <row r="1806" spans="1:4">
      <c r="A1806" t="s">
        <v>5172</v>
      </c>
      <c r="B1806" t="s">
        <v>5173</v>
      </c>
      <c r="C1806" s="207">
        <v>3310</v>
      </c>
      <c r="D1806" s="207">
        <v>3310</v>
      </c>
    </row>
    <row r="1807" spans="1:4">
      <c r="A1807" t="s">
        <v>5174</v>
      </c>
      <c r="B1807" t="s">
        <v>5175</v>
      </c>
      <c r="C1807" s="207">
        <v>10600</v>
      </c>
      <c r="D1807" s="207">
        <v>10600</v>
      </c>
    </row>
    <row r="1808" spans="1:4">
      <c r="A1808" t="s">
        <v>5176</v>
      </c>
      <c r="B1808" t="s">
        <v>5177</v>
      </c>
      <c r="C1808" s="207">
        <v>23942</v>
      </c>
      <c r="D1808" s="207">
        <v>23942</v>
      </c>
    </row>
    <row r="1809" spans="1:4">
      <c r="A1809" t="s">
        <v>5178</v>
      </c>
      <c r="B1809" t="s">
        <v>5179</v>
      </c>
      <c r="C1809" s="207">
        <v>7957</v>
      </c>
      <c r="D1809" s="207">
        <v>7957</v>
      </c>
    </row>
    <row r="1810" spans="1:4">
      <c r="A1810" t="s">
        <v>5180</v>
      </c>
      <c r="B1810" t="s">
        <v>5181</v>
      </c>
      <c r="C1810" s="207">
        <v>13994</v>
      </c>
      <c r="D1810" s="207">
        <v>13994</v>
      </c>
    </row>
    <row r="1811" spans="1:4">
      <c r="A1811" t="s">
        <v>5182</v>
      </c>
      <c r="B1811" t="s">
        <v>5183</v>
      </c>
      <c r="C1811" s="207">
        <v>5292</v>
      </c>
      <c r="D1811" s="207">
        <v>5292</v>
      </c>
    </row>
    <row r="1812" spans="1:4">
      <c r="A1812" t="s">
        <v>5184</v>
      </c>
      <c r="B1812" t="s">
        <v>5185</v>
      </c>
      <c r="C1812" s="207">
        <v>2544</v>
      </c>
      <c r="D1812" s="207">
        <v>2544</v>
      </c>
    </row>
    <row r="1813" spans="1:4">
      <c r="A1813" t="s">
        <v>5186</v>
      </c>
      <c r="B1813" t="s">
        <v>5187</v>
      </c>
      <c r="C1813" s="207">
        <v>2463</v>
      </c>
      <c r="D1813" s="207">
        <v>2463</v>
      </c>
    </row>
    <row r="1814" spans="1:4">
      <c r="A1814" t="s">
        <v>5188</v>
      </c>
      <c r="B1814" t="s">
        <v>5189</v>
      </c>
      <c r="C1814" s="207">
        <v>4992</v>
      </c>
      <c r="D1814" s="207">
        <v>4992</v>
      </c>
    </row>
    <row r="1815" spans="1:4">
      <c r="A1815" t="s">
        <v>5190</v>
      </c>
      <c r="B1815" t="s">
        <v>5191</v>
      </c>
      <c r="C1815" s="207">
        <v>22802</v>
      </c>
      <c r="D1815" s="207">
        <v>22802</v>
      </c>
    </row>
    <row r="1816" spans="1:4">
      <c r="A1816" t="s">
        <v>5192</v>
      </c>
      <c r="B1816" t="s">
        <v>5193</v>
      </c>
      <c r="C1816" s="207">
        <v>6626</v>
      </c>
      <c r="D1816" s="207">
        <v>6626</v>
      </c>
    </row>
    <row r="1817" spans="1:4">
      <c r="A1817" t="s">
        <v>5194</v>
      </c>
      <c r="B1817" t="s">
        <v>5195</v>
      </c>
      <c r="C1817" s="207">
        <v>0</v>
      </c>
      <c r="D1817" s="207">
        <v>0</v>
      </c>
    </row>
    <row r="1818" spans="1:4">
      <c r="A1818" t="s">
        <v>5196</v>
      </c>
      <c r="B1818" t="s">
        <v>5197</v>
      </c>
      <c r="C1818" s="207">
        <v>24665</v>
      </c>
      <c r="D1818" s="207">
        <v>24665</v>
      </c>
    </row>
    <row r="1819" spans="1:4">
      <c r="A1819" t="s">
        <v>5198</v>
      </c>
      <c r="B1819" t="s">
        <v>5199</v>
      </c>
      <c r="C1819" s="207">
        <v>10702</v>
      </c>
      <c r="D1819" s="207">
        <v>10702</v>
      </c>
    </row>
    <row r="1820" spans="1:4">
      <c r="A1820" t="s">
        <v>5200</v>
      </c>
      <c r="B1820" t="s">
        <v>5201</v>
      </c>
      <c r="C1820" s="207">
        <v>2397</v>
      </c>
      <c r="D1820" s="207">
        <v>2397</v>
      </c>
    </row>
    <row r="1821" spans="1:4">
      <c r="A1821" t="s">
        <v>5202</v>
      </c>
      <c r="B1821" t="s">
        <v>5203</v>
      </c>
      <c r="C1821" s="207">
        <v>7552</v>
      </c>
      <c r="D1821" s="207">
        <v>7552</v>
      </c>
    </row>
    <row r="1822" spans="1:4">
      <c r="A1822" t="s">
        <v>5204</v>
      </c>
      <c r="B1822" t="s">
        <v>5205</v>
      </c>
      <c r="C1822" s="207">
        <v>22655</v>
      </c>
      <c r="D1822" s="207">
        <v>22655</v>
      </c>
    </row>
    <row r="1823" spans="1:4">
      <c r="A1823" t="s">
        <v>5206</v>
      </c>
      <c r="B1823" t="s">
        <v>5207</v>
      </c>
      <c r="C1823" s="207">
        <v>8119</v>
      </c>
      <c r="D1823" s="207">
        <v>8119</v>
      </c>
    </row>
    <row r="1824" spans="1:4">
      <c r="A1824" t="s">
        <v>5208</v>
      </c>
      <c r="B1824" t="s">
        <v>5209</v>
      </c>
      <c r="C1824" s="207">
        <v>893</v>
      </c>
      <c r="D1824" s="207">
        <v>893</v>
      </c>
    </row>
    <row r="1825" spans="1:4">
      <c r="A1825" t="s">
        <v>5210</v>
      </c>
      <c r="B1825" t="s">
        <v>5211</v>
      </c>
      <c r="C1825" s="207">
        <v>1958</v>
      </c>
      <c r="D1825" s="207">
        <v>1958</v>
      </c>
    </row>
    <row r="1826" spans="1:4">
      <c r="A1826" t="s">
        <v>5212</v>
      </c>
      <c r="B1826" t="s">
        <v>5213</v>
      </c>
      <c r="C1826" s="207">
        <v>5215</v>
      </c>
      <c r="D1826" s="207">
        <v>5215</v>
      </c>
    </row>
    <row r="1827" spans="1:4">
      <c r="A1827" t="s">
        <v>5214</v>
      </c>
      <c r="B1827" t="s">
        <v>5215</v>
      </c>
      <c r="C1827" s="207">
        <v>1993</v>
      </c>
      <c r="D1827" s="207">
        <v>1993</v>
      </c>
    </row>
    <row r="1828" spans="1:4">
      <c r="A1828" t="s">
        <v>5216</v>
      </c>
      <c r="B1828" t="s">
        <v>5217</v>
      </c>
      <c r="C1828" s="207">
        <v>25158</v>
      </c>
      <c r="D1828" s="207">
        <v>25158</v>
      </c>
    </row>
    <row r="1829" spans="1:4">
      <c r="A1829" t="s">
        <v>5218</v>
      </c>
      <c r="B1829" t="s">
        <v>5219</v>
      </c>
      <c r="C1829" s="207">
        <v>2540</v>
      </c>
      <c r="D1829" s="207">
        <v>2540</v>
      </c>
    </row>
    <row r="1830" spans="1:4">
      <c r="A1830" t="s">
        <v>5220</v>
      </c>
      <c r="B1830" t="s">
        <v>5221</v>
      </c>
      <c r="C1830" s="207">
        <v>182</v>
      </c>
      <c r="D1830" s="207">
        <v>182</v>
      </c>
    </row>
    <row r="1831" spans="1:4">
      <c r="A1831" t="s">
        <v>5222</v>
      </c>
      <c r="B1831" t="s">
        <v>5223</v>
      </c>
      <c r="C1831" s="207">
        <v>168</v>
      </c>
      <c r="D1831" s="207">
        <v>168</v>
      </c>
    </row>
    <row r="1832" spans="1:4">
      <c r="A1832" t="s">
        <v>5224</v>
      </c>
      <c r="B1832" t="s">
        <v>5225</v>
      </c>
      <c r="C1832" s="207">
        <v>0</v>
      </c>
      <c r="D1832" s="207">
        <v>0</v>
      </c>
    </row>
    <row r="1833" spans="1:4">
      <c r="A1833" t="s">
        <v>5226</v>
      </c>
      <c r="B1833" t="s">
        <v>5227</v>
      </c>
      <c r="C1833" s="207">
        <v>90</v>
      </c>
      <c r="D1833" s="207">
        <v>90</v>
      </c>
    </row>
    <row r="1834" spans="1:4">
      <c r="A1834" t="s">
        <v>5228</v>
      </c>
      <c r="B1834" t="s">
        <v>5229</v>
      </c>
      <c r="C1834" s="207">
        <v>19</v>
      </c>
      <c r="D1834" s="207">
        <v>19</v>
      </c>
    </row>
    <row r="1835" spans="1:4">
      <c r="A1835" t="s">
        <v>5230</v>
      </c>
      <c r="B1835" t="s">
        <v>5231</v>
      </c>
      <c r="C1835" s="207">
        <v>12</v>
      </c>
      <c r="D1835" s="207">
        <v>12</v>
      </c>
    </row>
    <row r="1836" spans="1:4">
      <c r="A1836" t="s">
        <v>5232</v>
      </c>
      <c r="B1836" t="s">
        <v>5233</v>
      </c>
      <c r="C1836" s="207">
        <v>8</v>
      </c>
      <c r="D1836" s="207">
        <v>8</v>
      </c>
    </row>
    <row r="1837" spans="1:4">
      <c r="A1837" t="s">
        <v>5234</v>
      </c>
      <c r="B1837" t="s">
        <v>5235</v>
      </c>
      <c r="C1837" s="207">
        <v>23</v>
      </c>
      <c r="D1837" s="207">
        <v>23</v>
      </c>
    </row>
    <row r="1838" spans="1:4">
      <c r="A1838" t="s">
        <v>5236</v>
      </c>
      <c r="B1838" t="s">
        <v>5237</v>
      </c>
      <c r="C1838" s="207">
        <v>24</v>
      </c>
      <c r="D1838" s="207">
        <v>24</v>
      </c>
    </row>
    <row r="1839" spans="1:4">
      <c r="A1839" t="s">
        <v>5238</v>
      </c>
      <c r="B1839" t="s">
        <v>5239</v>
      </c>
      <c r="C1839" s="207">
        <v>666</v>
      </c>
      <c r="D1839" s="207">
        <v>666</v>
      </c>
    </row>
    <row r="1840" spans="1:4">
      <c r="A1840" t="s">
        <v>5240</v>
      </c>
      <c r="B1840" t="s">
        <v>5241</v>
      </c>
      <c r="C1840" s="207">
        <v>0</v>
      </c>
      <c r="D1840" s="207">
        <v>0</v>
      </c>
    </row>
    <row r="1841" spans="1:4">
      <c r="A1841" t="s">
        <v>5242</v>
      </c>
      <c r="B1841" t="s">
        <v>5243</v>
      </c>
      <c r="C1841" s="207">
        <v>1485</v>
      </c>
      <c r="D1841" s="207">
        <v>1485</v>
      </c>
    </row>
    <row r="1842" spans="1:4">
      <c r="A1842" t="s">
        <v>5244</v>
      </c>
      <c r="B1842" t="s">
        <v>5245</v>
      </c>
      <c r="C1842" s="207">
        <v>0</v>
      </c>
      <c r="D1842" s="207">
        <v>0</v>
      </c>
    </row>
    <row r="1843" spans="1:4">
      <c r="A1843" t="s">
        <v>5246</v>
      </c>
      <c r="B1843" t="s">
        <v>5247</v>
      </c>
      <c r="C1843" s="207">
        <v>1159</v>
      </c>
      <c r="D1843" s="207">
        <v>1159</v>
      </c>
    </row>
    <row r="1844" spans="1:4">
      <c r="A1844" t="s">
        <v>5248</v>
      </c>
      <c r="B1844" t="s">
        <v>5249</v>
      </c>
      <c r="C1844" s="207">
        <v>270</v>
      </c>
      <c r="D1844" s="207">
        <v>270</v>
      </c>
    </row>
    <row r="1845" spans="1:4">
      <c r="A1845" t="s">
        <v>5250</v>
      </c>
      <c r="B1845" t="s">
        <v>5251</v>
      </c>
      <c r="C1845" s="207">
        <v>72</v>
      </c>
      <c r="D1845" s="207">
        <v>72</v>
      </c>
    </row>
    <row r="1846" spans="1:4">
      <c r="A1846" t="s">
        <v>5252</v>
      </c>
      <c r="B1846" t="s">
        <v>5253</v>
      </c>
      <c r="C1846" s="207">
        <v>339</v>
      </c>
      <c r="D1846" s="207">
        <v>339</v>
      </c>
    </row>
    <row r="1847" spans="1:4">
      <c r="A1847" t="s">
        <v>5254</v>
      </c>
      <c r="B1847" t="s">
        <v>5255</v>
      </c>
      <c r="C1847" s="207">
        <v>222</v>
      </c>
      <c r="D1847" s="207">
        <v>222</v>
      </c>
    </row>
    <row r="1848" spans="1:4">
      <c r="A1848" t="s">
        <v>5256</v>
      </c>
      <c r="B1848" t="s">
        <v>5257</v>
      </c>
      <c r="C1848" s="207">
        <v>0</v>
      </c>
      <c r="D1848" s="207">
        <v>0</v>
      </c>
    </row>
    <row r="1849" spans="1:4">
      <c r="A1849" t="s">
        <v>5258</v>
      </c>
      <c r="B1849" t="s">
        <v>5259</v>
      </c>
      <c r="C1849" s="207">
        <v>8</v>
      </c>
      <c r="D1849" s="207">
        <v>8</v>
      </c>
    </row>
    <row r="1850" spans="1:4">
      <c r="A1850" t="s">
        <v>5260</v>
      </c>
      <c r="B1850" t="s">
        <v>5261</v>
      </c>
      <c r="C1850" s="207">
        <v>8</v>
      </c>
      <c r="D1850" s="207">
        <v>8</v>
      </c>
    </row>
    <row r="1851" spans="1:4">
      <c r="A1851" t="s">
        <v>5262</v>
      </c>
      <c r="B1851" t="s">
        <v>5263</v>
      </c>
      <c r="C1851" s="207">
        <v>9</v>
      </c>
      <c r="D1851" s="207">
        <v>9</v>
      </c>
    </row>
    <row r="1852" spans="1:4">
      <c r="A1852" t="s">
        <v>5264</v>
      </c>
      <c r="B1852" t="s">
        <v>5265</v>
      </c>
      <c r="C1852" s="207">
        <v>0</v>
      </c>
      <c r="D1852" s="207">
        <v>0</v>
      </c>
    </row>
    <row r="1853" spans="1:4">
      <c r="A1853" t="s">
        <v>5266</v>
      </c>
      <c r="B1853" t="s">
        <v>5267</v>
      </c>
      <c r="C1853" s="207">
        <v>0</v>
      </c>
      <c r="D1853" s="207">
        <v>0</v>
      </c>
    </row>
    <row r="1854" spans="1:4">
      <c r="A1854" t="s">
        <v>5268</v>
      </c>
      <c r="B1854" t="s">
        <v>5269</v>
      </c>
      <c r="C1854" s="207">
        <v>0</v>
      </c>
      <c r="D1854" s="207">
        <v>0</v>
      </c>
    </row>
    <row r="1855" spans="1:4">
      <c r="A1855" t="s">
        <v>5270</v>
      </c>
      <c r="B1855" t="s">
        <v>5271</v>
      </c>
      <c r="C1855" s="207">
        <v>54</v>
      </c>
      <c r="D1855" s="207">
        <v>54</v>
      </c>
    </row>
    <row r="1856" spans="1:4">
      <c r="A1856" t="s">
        <v>5272</v>
      </c>
      <c r="B1856" t="s">
        <v>5273</v>
      </c>
      <c r="C1856" s="207">
        <v>508</v>
      </c>
      <c r="D1856" s="207">
        <v>508</v>
      </c>
    </row>
    <row r="1857" spans="1:4">
      <c r="A1857" t="s">
        <v>5274</v>
      </c>
      <c r="B1857" t="s">
        <v>5275</v>
      </c>
      <c r="C1857" s="207">
        <v>2157</v>
      </c>
      <c r="D1857" s="207">
        <v>2157</v>
      </c>
    </row>
    <row r="1858" spans="1:4">
      <c r="A1858" t="s">
        <v>5276</v>
      </c>
      <c r="B1858" t="s">
        <v>5277</v>
      </c>
      <c r="C1858" s="207">
        <v>6</v>
      </c>
      <c r="D1858" s="207">
        <v>6</v>
      </c>
    </row>
    <row r="1859" spans="1:4">
      <c r="A1859" t="s">
        <v>5278</v>
      </c>
      <c r="B1859" t="s">
        <v>5279</v>
      </c>
      <c r="C1859" s="207">
        <v>16</v>
      </c>
      <c r="D1859" s="207">
        <v>16</v>
      </c>
    </row>
    <row r="1860" spans="1:4">
      <c r="A1860" t="s">
        <v>5280</v>
      </c>
      <c r="B1860" t="s">
        <v>5281</v>
      </c>
      <c r="C1860" s="207">
        <v>16</v>
      </c>
      <c r="D1860" s="207">
        <v>16</v>
      </c>
    </row>
    <row r="1861" spans="1:4">
      <c r="A1861" t="s">
        <v>5282</v>
      </c>
      <c r="B1861" t="s">
        <v>5283</v>
      </c>
      <c r="C1861" s="207">
        <v>404</v>
      </c>
      <c r="D1861" s="207">
        <v>404</v>
      </c>
    </row>
    <row r="1862" spans="1:4">
      <c r="A1862" t="s">
        <v>5284</v>
      </c>
      <c r="B1862" t="s">
        <v>5285</v>
      </c>
      <c r="C1862" s="207">
        <v>0</v>
      </c>
      <c r="D1862" s="207">
        <v>0</v>
      </c>
    </row>
    <row r="1863" spans="1:4">
      <c r="A1863" t="s">
        <v>5286</v>
      </c>
      <c r="B1863" t="s">
        <v>5287</v>
      </c>
      <c r="C1863" s="207">
        <v>2267</v>
      </c>
      <c r="D1863" s="207">
        <v>2267</v>
      </c>
    </row>
    <row r="1864" spans="1:4">
      <c r="A1864" t="s">
        <v>5288</v>
      </c>
      <c r="B1864" t="s">
        <v>5289</v>
      </c>
      <c r="C1864" s="207">
        <v>430</v>
      </c>
      <c r="D1864" s="207">
        <v>430</v>
      </c>
    </row>
    <row r="1865" spans="1:4">
      <c r="A1865" t="s">
        <v>5290</v>
      </c>
      <c r="B1865" t="s">
        <v>5291</v>
      </c>
      <c r="C1865" s="207">
        <v>787</v>
      </c>
      <c r="D1865" s="207">
        <v>787</v>
      </c>
    </row>
    <row r="1866" spans="1:4">
      <c r="A1866" t="s">
        <v>5292</v>
      </c>
      <c r="B1866" t="s">
        <v>5293</v>
      </c>
      <c r="C1866" s="207">
        <v>1873</v>
      </c>
      <c r="D1866" s="207">
        <v>1873</v>
      </c>
    </row>
    <row r="1867" spans="1:4">
      <c r="A1867" t="s">
        <v>5294</v>
      </c>
      <c r="B1867" t="s">
        <v>5295</v>
      </c>
      <c r="C1867" s="207">
        <v>0</v>
      </c>
      <c r="D1867" s="207">
        <v>0</v>
      </c>
    </row>
    <row r="1868" spans="1:4">
      <c r="A1868" t="s">
        <v>5296</v>
      </c>
      <c r="B1868" t="s">
        <v>5297</v>
      </c>
      <c r="C1868" s="207">
        <v>1420</v>
      </c>
      <c r="D1868" s="207">
        <v>1420</v>
      </c>
    </row>
    <row r="1869" spans="1:4">
      <c r="A1869" t="s">
        <v>5298</v>
      </c>
      <c r="B1869" t="s">
        <v>5299</v>
      </c>
      <c r="C1869" s="207">
        <v>1361</v>
      </c>
      <c r="D1869" s="207">
        <v>1361</v>
      </c>
    </row>
    <row r="1870" spans="1:4">
      <c r="A1870" t="s">
        <v>5300</v>
      </c>
      <c r="B1870" t="s">
        <v>5301</v>
      </c>
      <c r="C1870" s="207">
        <v>2505</v>
      </c>
      <c r="D1870" s="207">
        <v>2505</v>
      </c>
    </row>
    <row r="1871" spans="1:4">
      <c r="A1871" t="s">
        <v>5302</v>
      </c>
      <c r="B1871" t="s">
        <v>5303</v>
      </c>
      <c r="C1871" s="207">
        <v>7101</v>
      </c>
      <c r="D1871" s="207">
        <v>7101</v>
      </c>
    </row>
    <row r="1872" spans="1:4">
      <c r="A1872" t="s">
        <v>5304</v>
      </c>
      <c r="B1872" t="s">
        <v>5305</v>
      </c>
      <c r="C1872" s="207">
        <v>5949</v>
      </c>
      <c r="D1872" s="207">
        <v>5949</v>
      </c>
    </row>
    <row r="1873" spans="1:4">
      <c r="A1873" t="s">
        <v>5306</v>
      </c>
      <c r="B1873" t="s">
        <v>5307</v>
      </c>
      <c r="C1873" s="207">
        <v>4591</v>
      </c>
      <c r="D1873" s="207">
        <v>4591</v>
      </c>
    </row>
    <row r="1874" spans="1:4">
      <c r="A1874" t="s">
        <v>5308</v>
      </c>
      <c r="B1874" t="s">
        <v>5309</v>
      </c>
      <c r="C1874" s="207">
        <v>9789</v>
      </c>
      <c r="D1874" s="207">
        <v>9789</v>
      </c>
    </row>
    <row r="1875" spans="1:4">
      <c r="A1875" t="s">
        <v>5310</v>
      </c>
      <c r="B1875" t="s">
        <v>5311</v>
      </c>
      <c r="C1875" s="207">
        <v>1605</v>
      </c>
      <c r="D1875" s="207">
        <v>1605</v>
      </c>
    </row>
    <row r="1876" spans="1:4">
      <c r="A1876" t="s">
        <v>5312</v>
      </c>
      <c r="B1876" t="s">
        <v>5313</v>
      </c>
      <c r="C1876" s="207">
        <v>2114</v>
      </c>
      <c r="D1876" s="207">
        <v>2114</v>
      </c>
    </row>
    <row r="1877" spans="1:4">
      <c r="A1877" t="s">
        <v>5314</v>
      </c>
      <c r="B1877" t="s">
        <v>5315</v>
      </c>
      <c r="C1877" s="207">
        <v>3862</v>
      </c>
      <c r="D1877" s="207">
        <v>3862</v>
      </c>
    </row>
    <row r="1878" spans="1:4">
      <c r="A1878" t="s">
        <v>5316</v>
      </c>
      <c r="B1878" t="s">
        <v>5317</v>
      </c>
      <c r="C1878" s="207">
        <v>1273</v>
      </c>
      <c r="D1878" s="207">
        <v>1273</v>
      </c>
    </row>
    <row r="1879" spans="1:4">
      <c r="A1879" t="s">
        <v>5318</v>
      </c>
      <c r="B1879" t="s">
        <v>5319</v>
      </c>
      <c r="C1879" s="207">
        <v>1692</v>
      </c>
      <c r="D1879" s="207">
        <v>1692</v>
      </c>
    </row>
    <row r="1880" spans="1:4">
      <c r="B1880" t="s">
        <v>5340</v>
      </c>
      <c r="C1880" s="207">
        <v>0</v>
      </c>
      <c r="D1880" s="207">
        <v>0</v>
      </c>
    </row>
    <row r="1881" spans="1:4">
      <c r="A1881" t="s">
        <v>5320</v>
      </c>
      <c r="B1881" t="s">
        <v>5321</v>
      </c>
      <c r="C1881" s="207">
        <v>41</v>
      </c>
      <c r="D1881" s="207">
        <v>41</v>
      </c>
    </row>
    <row r="1882" spans="1:4">
      <c r="A1882" t="s">
        <v>5322</v>
      </c>
      <c r="B1882" t="s">
        <v>5323</v>
      </c>
      <c r="C1882" s="207">
        <v>104</v>
      </c>
      <c r="D1882" s="207">
        <v>104</v>
      </c>
    </row>
    <row r="1883" spans="1:4">
      <c r="A1883" t="s">
        <v>5324</v>
      </c>
      <c r="B1883" t="s">
        <v>5325</v>
      </c>
      <c r="C1883" s="207">
        <v>112</v>
      </c>
      <c r="D1883" s="207">
        <v>112</v>
      </c>
    </row>
    <row r="1884" spans="1:4">
      <c r="A1884" t="s">
        <v>5326</v>
      </c>
      <c r="B1884" t="s">
        <v>5327</v>
      </c>
      <c r="C1884" s="207">
        <v>112</v>
      </c>
      <c r="D1884" s="207">
        <v>112</v>
      </c>
    </row>
    <row r="1885" spans="1:4">
      <c r="A1885" t="s">
        <v>5328</v>
      </c>
      <c r="B1885" t="s">
        <v>5329</v>
      </c>
      <c r="C1885" s="207">
        <v>67</v>
      </c>
      <c r="D1885" s="207">
        <v>67</v>
      </c>
    </row>
    <row r="1886" spans="1:4">
      <c r="A1886" t="s">
        <v>5330</v>
      </c>
      <c r="B1886" t="s">
        <v>5331</v>
      </c>
      <c r="C1886" s="207">
        <v>236</v>
      </c>
      <c r="D1886" s="207">
        <v>236</v>
      </c>
    </row>
    <row r="1887" spans="1:4">
      <c r="A1887" t="s">
        <v>5332</v>
      </c>
      <c r="B1887" t="s">
        <v>5333</v>
      </c>
      <c r="C1887" s="207">
        <v>379</v>
      </c>
      <c r="D1887" s="207">
        <v>379</v>
      </c>
    </row>
    <row r="1888" spans="1:4">
      <c r="A1888" t="s">
        <v>5334</v>
      </c>
      <c r="B1888" t="s">
        <v>5335</v>
      </c>
      <c r="C1888" s="207">
        <v>637</v>
      </c>
      <c r="D1888" s="207">
        <v>637</v>
      </c>
    </row>
    <row r="1889" spans="1:4">
      <c r="A1889" t="s">
        <v>5336</v>
      </c>
      <c r="B1889" t="s">
        <v>5337</v>
      </c>
      <c r="C1889" s="207">
        <v>7392</v>
      </c>
      <c r="D1889" s="207">
        <v>7392</v>
      </c>
    </row>
    <row r="1890" spans="1:4">
      <c r="A1890" t="s">
        <v>5338</v>
      </c>
      <c r="B1890" t="s">
        <v>5339</v>
      </c>
      <c r="C1890" s="207">
        <v>1258</v>
      </c>
      <c r="D1890" s="207">
        <v>1258</v>
      </c>
    </row>
    <row r="1891" spans="1:4">
      <c r="A1891" t="s">
        <v>5341</v>
      </c>
      <c r="B1891" t="s">
        <v>5342</v>
      </c>
      <c r="C1891" s="207">
        <v>1978</v>
      </c>
      <c r="D1891" s="207">
        <v>1978</v>
      </c>
    </row>
    <row r="1892" spans="1:4">
      <c r="A1892" t="s">
        <v>5343</v>
      </c>
      <c r="B1892" t="s">
        <v>5344</v>
      </c>
      <c r="C1892" s="207">
        <v>61</v>
      </c>
      <c r="D1892" s="207">
        <v>61</v>
      </c>
    </row>
    <row r="1893" spans="1:4">
      <c r="A1893" t="s">
        <v>5345</v>
      </c>
      <c r="B1893" t="s">
        <v>5346</v>
      </c>
      <c r="C1893" s="207">
        <v>7273</v>
      </c>
      <c r="D1893" s="207">
        <v>7273</v>
      </c>
    </row>
    <row r="1894" spans="1:4">
      <c r="A1894" t="s">
        <v>5347</v>
      </c>
      <c r="B1894" t="s">
        <v>5348</v>
      </c>
      <c r="C1894" s="207">
        <v>4193</v>
      </c>
      <c r="D1894" s="207">
        <v>4193</v>
      </c>
    </row>
    <row r="1895" spans="1:4">
      <c r="A1895" t="s">
        <v>5349</v>
      </c>
      <c r="B1895" t="s">
        <v>5350</v>
      </c>
      <c r="C1895" s="207">
        <v>665</v>
      </c>
      <c r="D1895" s="207">
        <v>665</v>
      </c>
    </row>
    <row r="1896" spans="1:4">
      <c r="A1896" t="s">
        <v>5351</v>
      </c>
      <c r="B1896" t="s">
        <v>5352</v>
      </c>
      <c r="C1896" s="207">
        <v>668</v>
      </c>
      <c r="D1896" s="207">
        <v>668</v>
      </c>
    </row>
    <row r="1897" spans="1:4">
      <c r="A1897" t="s">
        <v>5353</v>
      </c>
      <c r="B1897" t="s">
        <v>5354</v>
      </c>
      <c r="C1897" s="207">
        <v>20</v>
      </c>
      <c r="D1897" s="207">
        <v>800</v>
      </c>
    </row>
    <row r="1898" spans="1:4">
      <c r="A1898" t="s">
        <v>5356</v>
      </c>
      <c r="B1898" t="s">
        <v>5357</v>
      </c>
      <c r="C1898" s="207">
        <v>11707</v>
      </c>
      <c r="D1898" s="207">
        <v>11707</v>
      </c>
    </row>
    <row r="1899" spans="1:4">
      <c r="A1899" t="s">
        <v>5358</v>
      </c>
      <c r="B1899" t="s">
        <v>5359</v>
      </c>
      <c r="C1899" s="207">
        <v>93</v>
      </c>
      <c r="D1899" s="207">
        <v>93</v>
      </c>
    </row>
    <row r="1900" spans="1:4">
      <c r="A1900" t="s">
        <v>5360</v>
      </c>
      <c r="B1900" t="s">
        <v>5361</v>
      </c>
      <c r="C1900" s="207">
        <v>560</v>
      </c>
      <c r="D1900" s="207">
        <v>560</v>
      </c>
    </row>
    <row r="1901" spans="1:4">
      <c r="A1901" t="s">
        <v>5362</v>
      </c>
      <c r="B1901" t="s">
        <v>5363</v>
      </c>
      <c r="C1901" s="207">
        <v>572</v>
      </c>
      <c r="D1901" s="207">
        <v>572</v>
      </c>
    </row>
    <row r="1902" spans="1:4">
      <c r="A1902" t="s">
        <v>5364</v>
      </c>
      <c r="B1902" t="s">
        <v>5365</v>
      </c>
      <c r="C1902" s="207">
        <v>104</v>
      </c>
      <c r="D1902" s="207">
        <v>104</v>
      </c>
    </row>
    <row r="1903" spans="1:4">
      <c r="A1903" t="s">
        <v>5366</v>
      </c>
      <c r="B1903" t="s">
        <v>5367</v>
      </c>
      <c r="C1903" s="207">
        <v>11614</v>
      </c>
      <c r="D1903" s="207">
        <v>11614</v>
      </c>
    </row>
    <row r="1904" spans="1:4">
      <c r="A1904" t="s">
        <v>5368</v>
      </c>
      <c r="B1904" t="s">
        <v>5369</v>
      </c>
      <c r="C1904" s="207">
        <v>0</v>
      </c>
      <c r="D1904" s="207">
        <v>0</v>
      </c>
    </row>
    <row r="1905" spans="1:4">
      <c r="A1905" t="s">
        <v>5370</v>
      </c>
      <c r="B1905" t="s">
        <v>5371</v>
      </c>
      <c r="C1905" s="207">
        <v>7</v>
      </c>
      <c r="D1905" s="207">
        <v>7</v>
      </c>
    </row>
    <row r="1906" spans="1:4">
      <c r="A1906" t="s">
        <v>5372</v>
      </c>
      <c r="B1906" t="s">
        <v>5373</v>
      </c>
      <c r="C1906" s="207">
        <v>0</v>
      </c>
      <c r="D1906" s="207">
        <v>0</v>
      </c>
    </row>
    <row r="1907" spans="1:4">
      <c r="A1907" t="s">
        <v>5374</v>
      </c>
      <c r="B1907" t="s">
        <v>5375</v>
      </c>
      <c r="C1907" s="207">
        <v>0</v>
      </c>
      <c r="D1907" s="207">
        <v>0</v>
      </c>
    </row>
    <row r="1908" spans="1:4">
      <c r="A1908" t="s">
        <v>5376</v>
      </c>
      <c r="B1908" t="s">
        <v>5377</v>
      </c>
      <c r="C1908" s="207">
        <v>416</v>
      </c>
      <c r="D1908" s="207">
        <v>416</v>
      </c>
    </row>
    <row r="1909" spans="1:4">
      <c r="A1909" t="s">
        <v>5378</v>
      </c>
      <c r="B1909" t="s">
        <v>5379</v>
      </c>
      <c r="C1909" s="207">
        <v>33</v>
      </c>
      <c r="D1909" s="207">
        <v>33</v>
      </c>
    </row>
    <row r="1910" spans="1:4">
      <c r="A1910" t="s">
        <v>5380</v>
      </c>
      <c r="B1910" t="s">
        <v>5381</v>
      </c>
      <c r="C1910" s="207">
        <v>403</v>
      </c>
      <c r="D1910" s="207">
        <v>403</v>
      </c>
    </row>
    <row r="1911" spans="1:4">
      <c r="A1911" t="s">
        <v>5382</v>
      </c>
      <c r="B1911" t="s">
        <v>5383</v>
      </c>
      <c r="C1911" s="207">
        <v>1532</v>
      </c>
      <c r="D1911" s="207">
        <v>1532</v>
      </c>
    </row>
    <row r="1912" spans="1:4">
      <c r="A1912" t="s">
        <v>5384</v>
      </c>
      <c r="B1912" t="s">
        <v>5385</v>
      </c>
      <c r="C1912" s="207">
        <v>857</v>
      </c>
      <c r="D1912" s="207">
        <v>857</v>
      </c>
    </row>
    <row r="1913" spans="1:4">
      <c r="A1913" t="s">
        <v>5386</v>
      </c>
      <c r="B1913" t="s">
        <v>5387</v>
      </c>
      <c r="C1913" s="207">
        <v>9</v>
      </c>
      <c r="D1913" s="207">
        <v>9</v>
      </c>
    </row>
    <row r="1914" spans="1:4">
      <c r="A1914" t="s">
        <v>5388</v>
      </c>
      <c r="B1914" t="s">
        <v>5389</v>
      </c>
      <c r="C1914" s="207">
        <v>607</v>
      </c>
      <c r="D1914" s="207">
        <v>607</v>
      </c>
    </row>
    <row r="1915" spans="1:4">
      <c r="A1915" t="s">
        <v>5390</v>
      </c>
      <c r="B1915" t="s">
        <v>5391</v>
      </c>
      <c r="C1915" s="207">
        <v>3</v>
      </c>
      <c r="D1915" s="207">
        <v>3</v>
      </c>
    </row>
    <row r="1916" spans="1:4">
      <c r="A1916" t="s">
        <v>5392</v>
      </c>
      <c r="B1916" t="s">
        <v>5393</v>
      </c>
      <c r="C1916" s="207">
        <v>360</v>
      </c>
      <c r="D1916" s="207">
        <v>360</v>
      </c>
    </row>
    <row r="1917" spans="1:4">
      <c r="A1917" t="s">
        <v>5394</v>
      </c>
      <c r="B1917" t="s">
        <v>5395</v>
      </c>
      <c r="C1917" s="207">
        <v>1</v>
      </c>
      <c r="D1917" s="207">
        <v>1</v>
      </c>
    </row>
    <row r="1918" spans="1:4">
      <c r="A1918" t="s">
        <v>5396</v>
      </c>
      <c r="B1918" t="s">
        <v>5397</v>
      </c>
      <c r="C1918" s="207">
        <v>91</v>
      </c>
      <c r="D1918" s="207">
        <v>91</v>
      </c>
    </row>
    <row r="1919" spans="1:4">
      <c r="A1919" t="s">
        <v>5398</v>
      </c>
      <c r="B1919" t="s">
        <v>5399</v>
      </c>
      <c r="C1919" s="207">
        <v>73</v>
      </c>
      <c r="D1919" s="207">
        <v>73</v>
      </c>
    </row>
    <row r="1920" spans="1:4">
      <c r="A1920" t="s">
        <v>5400</v>
      </c>
      <c r="B1920" t="s">
        <v>5401</v>
      </c>
      <c r="C1920" s="207">
        <v>585</v>
      </c>
      <c r="D1920" s="207">
        <v>585</v>
      </c>
    </row>
    <row r="1921" spans="1:4">
      <c r="A1921" t="s">
        <v>5402</v>
      </c>
      <c r="B1921" t="s">
        <v>5403</v>
      </c>
      <c r="C1921" s="207">
        <v>1</v>
      </c>
      <c r="D1921" s="207">
        <v>1</v>
      </c>
    </row>
    <row r="1922" spans="1:4">
      <c r="A1922" t="s">
        <v>5404</v>
      </c>
      <c r="B1922" t="s">
        <v>5405</v>
      </c>
      <c r="C1922" s="207">
        <v>4721</v>
      </c>
      <c r="D1922" s="207">
        <v>4721</v>
      </c>
    </row>
    <row r="1923" spans="1:4">
      <c r="A1923" t="s">
        <v>5406</v>
      </c>
      <c r="B1923" t="s">
        <v>5407</v>
      </c>
      <c r="C1923" s="207">
        <v>2</v>
      </c>
      <c r="D1923" s="207">
        <v>2</v>
      </c>
    </row>
    <row r="1924" spans="1:4">
      <c r="A1924" t="s">
        <v>5408</v>
      </c>
      <c r="B1924" t="s">
        <v>5409</v>
      </c>
      <c r="C1924" s="207">
        <v>294</v>
      </c>
      <c r="D1924" s="207">
        <v>294</v>
      </c>
    </row>
    <row r="1925" spans="1:4">
      <c r="A1925" t="s">
        <v>5410</v>
      </c>
      <c r="B1925" t="s">
        <v>5411</v>
      </c>
      <c r="C1925" s="207">
        <v>201</v>
      </c>
      <c r="D1925" s="207">
        <v>201</v>
      </c>
    </row>
    <row r="1926" spans="1:4">
      <c r="A1926" t="s">
        <v>5412</v>
      </c>
      <c r="B1926" t="s">
        <v>5413</v>
      </c>
      <c r="C1926" s="207">
        <v>161</v>
      </c>
      <c r="D1926" s="207">
        <v>161</v>
      </c>
    </row>
    <row r="1927" spans="1:4">
      <c r="A1927" t="s">
        <v>5414</v>
      </c>
      <c r="B1927" t="s">
        <v>5415</v>
      </c>
      <c r="C1927" s="207">
        <v>292</v>
      </c>
      <c r="D1927" s="207">
        <v>292</v>
      </c>
    </row>
    <row r="1928" spans="1:4">
      <c r="A1928" t="s">
        <v>5416</v>
      </c>
      <c r="B1928" t="s">
        <v>5417</v>
      </c>
      <c r="C1928" s="207">
        <v>1971</v>
      </c>
      <c r="D1928" s="207">
        <v>1971</v>
      </c>
    </row>
    <row r="1929" spans="1:4">
      <c r="A1929" t="s">
        <v>5418</v>
      </c>
      <c r="B1929" t="s">
        <v>5419</v>
      </c>
      <c r="C1929" s="207">
        <v>878</v>
      </c>
      <c r="D1929" s="207">
        <v>878</v>
      </c>
    </row>
    <row r="1930" spans="1:4">
      <c r="A1930" t="s">
        <v>5420</v>
      </c>
      <c r="B1930" t="s">
        <v>5421</v>
      </c>
      <c r="C1930" s="207">
        <v>3526</v>
      </c>
      <c r="D1930" s="207">
        <v>3526</v>
      </c>
    </row>
    <row r="1931" spans="1:4">
      <c r="A1931" t="s">
        <v>5422</v>
      </c>
      <c r="B1931" t="s">
        <v>5423</v>
      </c>
      <c r="C1931" s="207">
        <v>1</v>
      </c>
      <c r="D1931" s="207">
        <v>1</v>
      </c>
    </row>
    <row r="1932" spans="1:4">
      <c r="A1932" t="s">
        <v>5424</v>
      </c>
      <c r="B1932" t="s">
        <v>5425</v>
      </c>
      <c r="C1932" s="207">
        <v>0</v>
      </c>
      <c r="D1932" s="207">
        <v>0</v>
      </c>
    </row>
    <row r="1933" spans="1:4">
      <c r="A1933" t="s">
        <v>5426</v>
      </c>
      <c r="B1933" t="s">
        <v>5427</v>
      </c>
      <c r="C1933" s="207">
        <v>1</v>
      </c>
      <c r="D1933" s="207">
        <v>1</v>
      </c>
    </row>
    <row r="1934" spans="1:4">
      <c r="A1934" t="s">
        <v>5428</v>
      </c>
      <c r="B1934" t="s">
        <v>5429</v>
      </c>
      <c r="C1934" s="207">
        <v>531</v>
      </c>
      <c r="D1934" s="207">
        <v>531</v>
      </c>
    </row>
    <row r="1935" spans="1:4">
      <c r="A1935" t="s">
        <v>5430</v>
      </c>
      <c r="B1935" t="s">
        <v>5431</v>
      </c>
      <c r="C1935" s="207">
        <v>6</v>
      </c>
      <c r="D1935" s="207">
        <v>6</v>
      </c>
    </row>
    <row r="1936" spans="1:4">
      <c r="A1936" t="s">
        <v>5432</v>
      </c>
      <c r="B1936" t="s">
        <v>5433</v>
      </c>
      <c r="C1936" s="207">
        <v>0</v>
      </c>
      <c r="D1936" s="207">
        <v>0</v>
      </c>
    </row>
    <row r="1937" spans="1:4">
      <c r="A1937" t="s">
        <v>5434</v>
      </c>
      <c r="B1937" t="s">
        <v>5435</v>
      </c>
      <c r="C1937" s="207">
        <v>41</v>
      </c>
      <c r="D1937" s="207">
        <v>41</v>
      </c>
    </row>
    <row r="1938" spans="1:4">
      <c r="A1938" t="s">
        <v>5436</v>
      </c>
      <c r="B1938" t="s">
        <v>5437</v>
      </c>
      <c r="C1938" s="207">
        <v>526</v>
      </c>
      <c r="D1938" s="207">
        <v>526</v>
      </c>
    </row>
    <row r="1939" spans="1:4">
      <c r="A1939" t="s">
        <v>5438</v>
      </c>
      <c r="B1939" t="s">
        <v>5439</v>
      </c>
      <c r="C1939" s="207">
        <v>1046</v>
      </c>
      <c r="D1939" s="207">
        <v>1046</v>
      </c>
    </row>
    <row r="1940" spans="1:4">
      <c r="A1940" t="s">
        <v>5440</v>
      </c>
      <c r="B1940" t="s">
        <v>5441</v>
      </c>
      <c r="C1940" s="207">
        <v>516</v>
      </c>
      <c r="D1940" s="207">
        <v>516</v>
      </c>
    </row>
    <row r="1941" spans="1:4">
      <c r="A1941" t="s">
        <v>5442</v>
      </c>
      <c r="B1941" t="s">
        <v>5443</v>
      </c>
      <c r="C1941" s="207">
        <v>3614</v>
      </c>
      <c r="D1941" s="207">
        <v>3614</v>
      </c>
    </row>
    <row r="1942" spans="1:4">
      <c r="A1942" t="s">
        <v>5444</v>
      </c>
      <c r="B1942" t="s">
        <v>5445</v>
      </c>
      <c r="C1942" s="207">
        <v>0</v>
      </c>
      <c r="D1942" s="207">
        <v>0</v>
      </c>
    </row>
    <row r="1943" spans="1:4">
      <c r="A1943" t="s">
        <v>5446</v>
      </c>
      <c r="B1943" t="s">
        <v>5447</v>
      </c>
      <c r="C1943" s="207">
        <v>0</v>
      </c>
      <c r="D1943" s="207">
        <v>0</v>
      </c>
    </row>
    <row r="1944" spans="1:4">
      <c r="A1944" t="s">
        <v>5448</v>
      </c>
      <c r="B1944" t="s">
        <v>5449</v>
      </c>
      <c r="C1944" s="207">
        <v>0</v>
      </c>
      <c r="D1944" s="207">
        <v>0</v>
      </c>
    </row>
    <row r="1945" spans="1:4">
      <c r="A1945" t="s">
        <v>5450</v>
      </c>
      <c r="B1945" t="s">
        <v>5451</v>
      </c>
      <c r="C1945" s="207">
        <v>0</v>
      </c>
      <c r="D1945" s="207">
        <v>0</v>
      </c>
    </row>
    <row r="1946" spans="1:4">
      <c r="A1946" t="s">
        <v>5452</v>
      </c>
      <c r="B1946" t="s">
        <v>5453</v>
      </c>
      <c r="C1946" s="207">
        <v>620</v>
      </c>
      <c r="D1946" s="207">
        <v>620</v>
      </c>
    </row>
    <row r="1947" spans="1:4">
      <c r="A1947" t="s">
        <v>5454</v>
      </c>
      <c r="B1947" t="s">
        <v>5455</v>
      </c>
      <c r="C1947" s="207">
        <v>16</v>
      </c>
      <c r="D1947" s="207">
        <v>16</v>
      </c>
    </row>
    <row r="1948" spans="1:4">
      <c r="A1948" t="s">
        <v>5458</v>
      </c>
      <c r="B1948" t="s">
        <v>5459</v>
      </c>
      <c r="C1948" s="207">
        <v>63</v>
      </c>
      <c r="D1948" s="207">
        <v>63</v>
      </c>
    </row>
    <row r="1949" spans="1:4">
      <c r="A1949" t="s">
        <v>5460</v>
      </c>
      <c r="B1949" t="s">
        <v>5461</v>
      </c>
      <c r="C1949" s="207">
        <v>70</v>
      </c>
      <c r="D1949" s="207">
        <v>70</v>
      </c>
    </row>
    <row r="1950" spans="1:4">
      <c r="A1950" t="s">
        <v>5462</v>
      </c>
      <c r="B1950" t="s">
        <v>5463</v>
      </c>
      <c r="C1950" s="207">
        <v>63</v>
      </c>
      <c r="D1950" s="207">
        <v>63</v>
      </c>
    </row>
    <row r="1951" spans="1:4">
      <c r="A1951" t="s">
        <v>5466</v>
      </c>
      <c r="B1951" t="s">
        <v>5467</v>
      </c>
      <c r="C1951" s="207">
        <v>59</v>
      </c>
      <c r="D1951" s="207">
        <v>59</v>
      </c>
    </row>
    <row r="1952" spans="1:4">
      <c r="A1952" t="s">
        <v>5609</v>
      </c>
      <c r="B1952" t="s">
        <v>5610</v>
      </c>
      <c r="C1952" s="207">
        <v>0</v>
      </c>
      <c r="D1952" s="207">
        <v>2</v>
      </c>
    </row>
    <row r="1953" spans="1:4">
      <c r="A1953" t="s">
        <v>4667</v>
      </c>
      <c r="B1953" t="s">
        <v>4668</v>
      </c>
      <c r="C1953" s="207">
        <v>8</v>
      </c>
      <c r="D1953" s="207">
        <v>8</v>
      </c>
    </row>
    <row r="1954" spans="1:4">
      <c r="A1954" t="s">
        <v>4669</v>
      </c>
      <c r="B1954" t="s">
        <v>4670</v>
      </c>
      <c r="C1954" s="207">
        <v>3</v>
      </c>
      <c r="D1954" s="207">
        <v>3</v>
      </c>
    </row>
    <row r="1955" spans="1:4">
      <c r="A1955" t="s">
        <v>4671</v>
      </c>
      <c r="B1955" t="s">
        <v>4672</v>
      </c>
      <c r="C1955" s="207">
        <v>5</v>
      </c>
      <c r="D1955" s="207">
        <v>5</v>
      </c>
    </row>
    <row r="1956" spans="1:4">
      <c r="A1956" t="s">
        <v>4673</v>
      </c>
      <c r="B1956" t="s">
        <v>4674</v>
      </c>
      <c r="C1956" s="207">
        <v>19</v>
      </c>
      <c r="D1956" s="207">
        <v>19</v>
      </c>
    </row>
    <row r="1957" spans="1:4">
      <c r="A1957" t="s">
        <v>4675</v>
      </c>
      <c r="B1957" t="s">
        <v>4018</v>
      </c>
      <c r="C1957" s="207">
        <v>8</v>
      </c>
      <c r="D1957" s="207">
        <v>8</v>
      </c>
    </row>
    <row r="1958" spans="1:4">
      <c r="A1958" t="s">
        <v>4676</v>
      </c>
      <c r="B1958" t="s">
        <v>4677</v>
      </c>
      <c r="C1958" s="207">
        <v>9</v>
      </c>
      <c r="D1958" s="207">
        <v>9</v>
      </c>
    </row>
    <row r="1959" spans="1:4">
      <c r="A1959" t="s">
        <v>4678</v>
      </c>
      <c r="B1959" t="s">
        <v>4679</v>
      </c>
      <c r="C1959" s="207">
        <v>35</v>
      </c>
      <c r="D1959" s="207">
        <v>35</v>
      </c>
    </row>
    <row r="1960" spans="1:4">
      <c r="A1960" t="s">
        <v>4680</v>
      </c>
      <c r="B1960" t="s">
        <v>4681</v>
      </c>
      <c r="C1960" s="207">
        <v>83</v>
      </c>
      <c r="D1960" s="207">
        <v>83</v>
      </c>
    </row>
    <row r="1961" spans="1:4">
      <c r="A1961" t="s">
        <v>4682</v>
      </c>
      <c r="B1961" t="s">
        <v>4683</v>
      </c>
      <c r="C1961" s="207">
        <v>19</v>
      </c>
      <c r="D1961" s="207">
        <v>19</v>
      </c>
    </row>
    <row r="1962" spans="1:4">
      <c r="A1962" t="s">
        <v>4684</v>
      </c>
      <c r="B1962" t="s">
        <v>4685</v>
      </c>
      <c r="C1962" s="207">
        <v>17</v>
      </c>
      <c r="D1962" s="207">
        <v>17</v>
      </c>
    </row>
    <row r="1963" spans="1:4">
      <c r="A1963" t="s">
        <v>4686</v>
      </c>
      <c r="B1963" t="s">
        <v>4687</v>
      </c>
      <c r="C1963" s="207">
        <v>3</v>
      </c>
      <c r="D1963" s="207">
        <v>3</v>
      </c>
    </row>
    <row r="1964" spans="1:4">
      <c r="A1964" t="s">
        <v>4688</v>
      </c>
      <c r="B1964" t="s">
        <v>4689</v>
      </c>
      <c r="C1964" s="207">
        <v>30</v>
      </c>
      <c r="D1964" s="207">
        <v>30</v>
      </c>
    </row>
    <row r="1965" spans="1:4">
      <c r="A1965" t="s">
        <v>4690</v>
      </c>
      <c r="B1965" t="s">
        <v>4691</v>
      </c>
      <c r="C1965" s="207">
        <v>128</v>
      </c>
      <c r="D1965" s="207">
        <v>128</v>
      </c>
    </row>
    <row r="1966" spans="1:4">
      <c r="A1966" t="s">
        <v>4692</v>
      </c>
      <c r="B1966" t="s">
        <v>4693</v>
      </c>
      <c r="C1966" s="207">
        <v>83</v>
      </c>
      <c r="D1966" s="207">
        <v>83</v>
      </c>
    </row>
    <row r="1967" spans="1:4">
      <c r="A1967" t="s">
        <v>4694</v>
      </c>
      <c r="B1967" t="s">
        <v>4695</v>
      </c>
      <c r="C1967" s="207">
        <v>2</v>
      </c>
      <c r="D1967" s="207">
        <v>2</v>
      </c>
    </row>
    <row r="1968" spans="1:4">
      <c r="A1968" t="s">
        <v>4696</v>
      </c>
      <c r="B1968" t="s">
        <v>4697</v>
      </c>
      <c r="C1968" s="207">
        <v>22</v>
      </c>
      <c r="D1968" s="207">
        <v>22</v>
      </c>
    </row>
    <row r="1969" spans="1:4">
      <c r="A1969" t="s">
        <v>4698</v>
      </c>
      <c r="B1969" t="s">
        <v>4699</v>
      </c>
      <c r="C1969" s="207">
        <v>3</v>
      </c>
      <c r="D1969" s="207">
        <v>3</v>
      </c>
    </row>
    <row r="1970" spans="1:4">
      <c r="A1970" t="s">
        <v>4700</v>
      </c>
      <c r="B1970" t="s">
        <v>4701</v>
      </c>
      <c r="C1970" s="207">
        <v>4</v>
      </c>
      <c r="D1970" s="207">
        <v>4</v>
      </c>
    </row>
    <row r="1971" spans="1:4">
      <c r="A1971" t="s">
        <v>4702</v>
      </c>
      <c r="B1971" t="s">
        <v>4703</v>
      </c>
      <c r="C1971" s="207">
        <v>4</v>
      </c>
      <c r="D1971" s="207">
        <v>4</v>
      </c>
    </row>
    <row r="1972" spans="1:4">
      <c r="A1972" t="s">
        <v>4704</v>
      </c>
      <c r="B1972" t="s">
        <v>4705</v>
      </c>
      <c r="C1972" s="207">
        <v>0</v>
      </c>
      <c r="D1972" s="207">
        <v>0</v>
      </c>
    </row>
    <row r="1973" spans="1:4">
      <c r="A1973" t="s">
        <v>4706</v>
      </c>
      <c r="B1973" t="s">
        <v>4707</v>
      </c>
      <c r="C1973" s="207">
        <v>51</v>
      </c>
      <c r="D1973" s="207">
        <v>51</v>
      </c>
    </row>
    <row r="1974" spans="1:4">
      <c r="A1974" t="s">
        <v>4708</v>
      </c>
      <c r="B1974" t="s">
        <v>4709</v>
      </c>
      <c r="C1974" s="207">
        <v>8</v>
      </c>
      <c r="D1974" s="207">
        <v>8</v>
      </c>
    </row>
    <row r="1975" spans="1:4">
      <c r="A1975" t="s">
        <v>4710</v>
      </c>
      <c r="B1975" t="s">
        <v>4711</v>
      </c>
      <c r="C1975" s="207">
        <v>39</v>
      </c>
      <c r="D1975" s="207">
        <v>39</v>
      </c>
    </row>
    <row r="1976" spans="1:4">
      <c r="A1976" t="s">
        <v>4712</v>
      </c>
      <c r="B1976" t="s">
        <v>4713</v>
      </c>
      <c r="C1976" s="207">
        <v>0</v>
      </c>
      <c r="D1976" s="207">
        <v>0</v>
      </c>
    </row>
    <row r="1977" spans="1:4">
      <c r="A1977" t="s">
        <v>4714</v>
      </c>
      <c r="B1977" t="s">
        <v>4715</v>
      </c>
      <c r="C1977" s="207">
        <v>1</v>
      </c>
      <c r="D1977" s="207">
        <v>1</v>
      </c>
    </row>
    <row r="1978" spans="1:4">
      <c r="A1978" t="s">
        <v>4716</v>
      </c>
      <c r="B1978" t="s">
        <v>4717</v>
      </c>
      <c r="C1978" s="207">
        <v>1</v>
      </c>
      <c r="D1978" s="207">
        <v>1</v>
      </c>
    </row>
    <row r="1979" spans="1:4">
      <c r="A1979" t="s">
        <v>4718</v>
      </c>
      <c r="B1979" t="s">
        <v>4719</v>
      </c>
      <c r="C1979" s="207">
        <v>31</v>
      </c>
      <c r="D1979" s="207">
        <v>31</v>
      </c>
    </row>
    <row r="1980" spans="1:4">
      <c r="A1980" t="s">
        <v>4720</v>
      </c>
      <c r="B1980" t="s">
        <v>4721</v>
      </c>
      <c r="C1980" s="207">
        <v>11</v>
      </c>
      <c r="D1980" s="207">
        <v>11</v>
      </c>
    </row>
    <row r="1981" spans="1:4">
      <c r="A1981" t="s">
        <v>4722</v>
      </c>
      <c r="B1981" t="s">
        <v>4723</v>
      </c>
      <c r="C1981" s="207">
        <v>0</v>
      </c>
      <c r="D1981" s="207">
        <v>0</v>
      </c>
    </row>
    <row r="1982" spans="1:4">
      <c r="A1982" t="s">
        <v>4725</v>
      </c>
      <c r="B1982" t="s">
        <v>4726</v>
      </c>
      <c r="C1982" s="207">
        <v>0</v>
      </c>
      <c r="D1982" s="207">
        <v>0</v>
      </c>
    </row>
    <row r="1983" spans="1:4">
      <c r="A1983" t="s">
        <v>4727</v>
      </c>
      <c r="B1983" t="s">
        <v>4728</v>
      </c>
      <c r="C1983" s="207">
        <v>0</v>
      </c>
      <c r="D1983" s="207">
        <v>0</v>
      </c>
    </row>
    <row r="1984" spans="1:4">
      <c r="A1984" t="s">
        <v>4729</v>
      </c>
      <c r="B1984" t="s">
        <v>4730</v>
      </c>
      <c r="C1984" s="207">
        <v>0</v>
      </c>
      <c r="D1984" s="207">
        <v>0</v>
      </c>
    </row>
    <row r="1985" spans="1:4">
      <c r="A1985" t="s">
        <v>4731</v>
      </c>
      <c r="B1985" t="s">
        <v>4732</v>
      </c>
      <c r="C1985" s="207">
        <v>1</v>
      </c>
      <c r="D1985" s="207">
        <v>1</v>
      </c>
    </row>
    <row r="1986" spans="1:4">
      <c r="A1986" t="s">
        <v>4733</v>
      </c>
      <c r="B1986" t="s">
        <v>4734</v>
      </c>
      <c r="C1986" s="207">
        <v>0</v>
      </c>
      <c r="D1986" s="207">
        <v>0</v>
      </c>
    </row>
    <row r="1987" spans="1:4">
      <c r="A1987" t="s">
        <v>4735</v>
      </c>
      <c r="B1987" t="s">
        <v>4736</v>
      </c>
      <c r="C1987" s="207">
        <v>0</v>
      </c>
      <c r="D1987" s="207">
        <v>0</v>
      </c>
    </row>
    <row r="1988" spans="1:4">
      <c r="A1988" t="s">
        <v>4737</v>
      </c>
      <c r="B1988" t="s">
        <v>4738</v>
      </c>
      <c r="C1988" s="207">
        <v>2</v>
      </c>
      <c r="D1988" s="207">
        <v>2</v>
      </c>
    </row>
    <row r="1989" spans="1:4">
      <c r="A1989" t="s">
        <v>4739</v>
      </c>
      <c r="B1989" t="s">
        <v>4740</v>
      </c>
      <c r="C1989" s="207">
        <v>0</v>
      </c>
      <c r="D1989" s="207">
        <v>0</v>
      </c>
    </row>
    <row r="1990" spans="1:4">
      <c r="A1990" t="s">
        <v>4741</v>
      </c>
      <c r="B1990" t="s">
        <v>4742</v>
      </c>
      <c r="C1990" s="207">
        <v>0</v>
      </c>
      <c r="D1990" s="207">
        <v>0</v>
      </c>
    </row>
    <row r="1991" spans="1:4">
      <c r="A1991" t="s">
        <v>4743</v>
      </c>
      <c r="B1991" t="s">
        <v>4744</v>
      </c>
      <c r="C1991" s="207">
        <v>0</v>
      </c>
      <c r="D1991" s="207">
        <v>0</v>
      </c>
    </row>
    <row r="1992" spans="1:4">
      <c r="A1992" t="s">
        <v>4745</v>
      </c>
      <c r="B1992" t="s">
        <v>4746</v>
      </c>
      <c r="C1992" s="207">
        <v>1</v>
      </c>
      <c r="D1992" s="207">
        <v>1</v>
      </c>
    </row>
    <row r="1993" spans="1:4">
      <c r="A1993" t="s">
        <v>4747</v>
      </c>
      <c r="B1993" t="s">
        <v>3273</v>
      </c>
      <c r="C1993" s="207">
        <v>1256</v>
      </c>
      <c r="D1993" s="207">
        <v>1256</v>
      </c>
    </row>
    <row r="1994" spans="1:4">
      <c r="A1994" t="s">
        <v>4748</v>
      </c>
      <c r="B1994" t="s">
        <v>4749</v>
      </c>
      <c r="C1994" s="207">
        <v>107</v>
      </c>
      <c r="D1994" s="207">
        <v>107</v>
      </c>
    </row>
    <row r="1995" spans="1:4">
      <c r="A1995" t="s">
        <v>4750</v>
      </c>
      <c r="B1995" t="s">
        <v>4751</v>
      </c>
      <c r="C1995" s="207">
        <v>69</v>
      </c>
      <c r="D1995" s="207">
        <v>69</v>
      </c>
    </row>
    <row r="1996" spans="1:4">
      <c r="A1996" t="s">
        <v>4752</v>
      </c>
      <c r="B1996" t="s">
        <v>4753</v>
      </c>
      <c r="C1996" s="207">
        <v>192</v>
      </c>
      <c r="D1996" s="207">
        <v>192</v>
      </c>
    </row>
    <row r="1997" spans="1:4">
      <c r="A1997" t="s">
        <v>4754</v>
      </c>
      <c r="B1997" t="s">
        <v>4755</v>
      </c>
      <c r="C1997" s="207">
        <v>336</v>
      </c>
      <c r="D1997" s="207">
        <v>336</v>
      </c>
    </row>
    <row r="1998" spans="1:4">
      <c r="A1998" t="s">
        <v>4756</v>
      </c>
      <c r="B1998" t="s">
        <v>4757</v>
      </c>
      <c r="C1998" s="207">
        <v>10</v>
      </c>
      <c r="D1998" s="207">
        <v>10</v>
      </c>
    </row>
    <row r="1999" spans="1:4">
      <c r="A1999" t="s">
        <v>4758</v>
      </c>
      <c r="B1999" t="s">
        <v>4759</v>
      </c>
      <c r="C1999" s="207">
        <v>565</v>
      </c>
      <c r="D1999" s="207">
        <v>565</v>
      </c>
    </row>
    <row r="2000" spans="1:4">
      <c r="A2000" t="s">
        <v>4760</v>
      </c>
      <c r="B2000" t="s">
        <v>4761</v>
      </c>
      <c r="C2000" s="207">
        <v>98</v>
      </c>
      <c r="D2000" s="207">
        <v>98</v>
      </c>
    </row>
    <row r="2001" spans="1:4">
      <c r="A2001" t="s">
        <v>4762</v>
      </c>
      <c r="B2001" t="s">
        <v>4763</v>
      </c>
      <c r="C2001" s="207">
        <v>207</v>
      </c>
      <c r="D2001" s="207">
        <v>207</v>
      </c>
    </row>
    <row r="2002" spans="1:4">
      <c r="A2002" t="s">
        <v>4764</v>
      </c>
      <c r="B2002" t="s">
        <v>4765</v>
      </c>
      <c r="C2002" s="207">
        <v>247</v>
      </c>
      <c r="D2002" s="207">
        <v>247</v>
      </c>
    </row>
    <row r="2003" spans="1:4">
      <c r="A2003" t="s">
        <v>4766</v>
      </c>
      <c r="B2003" t="s">
        <v>4767</v>
      </c>
      <c r="C2003" s="207">
        <v>17</v>
      </c>
      <c r="D2003" s="207">
        <v>17</v>
      </c>
    </row>
    <row r="2004" spans="1:4">
      <c r="A2004" t="s">
        <v>4768</v>
      </c>
      <c r="B2004" t="s">
        <v>4769</v>
      </c>
      <c r="C2004" s="207">
        <v>321</v>
      </c>
      <c r="D2004" s="207">
        <v>321</v>
      </c>
    </row>
    <row r="2005" spans="1:4">
      <c r="A2005" t="s">
        <v>4770</v>
      </c>
      <c r="B2005" t="s">
        <v>4771</v>
      </c>
      <c r="C2005" s="207">
        <v>41</v>
      </c>
      <c r="D2005" s="207">
        <v>41</v>
      </c>
    </row>
    <row r="2006" spans="1:4">
      <c r="A2006" t="s">
        <v>4772</v>
      </c>
      <c r="B2006" t="s">
        <v>4773</v>
      </c>
      <c r="C2006" s="207">
        <v>655</v>
      </c>
      <c r="D2006" s="207">
        <v>655</v>
      </c>
    </row>
    <row r="2007" spans="1:4">
      <c r="A2007" t="s">
        <v>4774</v>
      </c>
      <c r="B2007" t="s">
        <v>4775</v>
      </c>
      <c r="C2007" s="207">
        <v>285</v>
      </c>
      <c r="D2007" s="207">
        <v>285</v>
      </c>
    </row>
    <row r="2008" spans="1:4">
      <c r="A2008" t="s">
        <v>4776</v>
      </c>
      <c r="B2008" t="s">
        <v>4777</v>
      </c>
      <c r="C2008" s="207">
        <v>40</v>
      </c>
      <c r="D2008" s="207">
        <v>40</v>
      </c>
    </row>
    <row r="2009" spans="1:4">
      <c r="B2009" t="s">
        <v>4849</v>
      </c>
      <c r="C2009" s="207">
        <v>0</v>
      </c>
      <c r="D2009" s="207">
        <v>0</v>
      </c>
    </row>
    <row r="2010" spans="1:4">
      <c r="A2010" t="s">
        <v>4778</v>
      </c>
      <c r="B2010" t="s">
        <v>4779</v>
      </c>
      <c r="C2010" s="207">
        <v>5</v>
      </c>
      <c r="D2010" s="207">
        <v>5</v>
      </c>
    </row>
    <row r="2011" spans="1:4">
      <c r="A2011" t="s">
        <v>4780</v>
      </c>
      <c r="B2011" t="s">
        <v>4781</v>
      </c>
      <c r="C2011" s="207">
        <v>0</v>
      </c>
      <c r="D2011" s="207">
        <v>0</v>
      </c>
    </row>
    <row r="2012" spans="1:4">
      <c r="A2012" t="s">
        <v>4782</v>
      </c>
      <c r="B2012" t="s">
        <v>4783</v>
      </c>
      <c r="C2012" s="207">
        <v>740</v>
      </c>
      <c r="D2012" s="207">
        <v>740</v>
      </c>
    </row>
    <row r="2013" spans="1:4">
      <c r="A2013" t="s">
        <v>4784</v>
      </c>
      <c r="B2013" t="s">
        <v>4785</v>
      </c>
      <c r="C2013" s="207">
        <v>176</v>
      </c>
      <c r="D2013" s="207">
        <v>176</v>
      </c>
    </row>
    <row r="2014" spans="1:4">
      <c r="A2014" t="s">
        <v>4786</v>
      </c>
      <c r="B2014" t="s">
        <v>4787</v>
      </c>
      <c r="C2014" s="207">
        <v>1014</v>
      </c>
      <c r="D2014" s="207">
        <v>1014</v>
      </c>
    </row>
    <row r="2015" spans="1:4">
      <c r="A2015" t="s">
        <v>4788</v>
      </c>
      <c r="B2015" t="s">
        <v>4789</v>
      </c>
      <c r="C2015" s="207">
        <v>6060</v>
      </c>
      <c r="D2015" s="207">
        <v>6060</v>
      </c>
    </row>
    <row r="2016" spans="1:4">
      <c r="A2016" t="s">
        <v>4790</v>
      </c>
      <c r="B2016" t="s">
        <v>4791</v>
      </c>
      <c r="C2016" s="207">
        <v>517</v>
      </c>
      <c r="D2016" s="207">
        <v>517</v>
      </c>
    </row>
    <row r="2017" spans="1:4">
      <c r="B2017" t="s">
        <v>4865</v>
      </c>
      <c r="C2017" s="207">
        <v>0</v>
      </c>
      <c r="D2017" s="207">
        <v>0</v>
      </c>
    </row>
    <row r="2018" spans="1:4">
      <c r="A2018" t="s">
        <v>4792</v>
      </c>
      <c r="B2018" t="s">
        <v>4793</v>
      </c>
      <c r="C2018" s="207">
        <v>104</v>
      </c>
      <c r="D2018" s="207">
        <v>104</v>
      </c>
    </row>
    <row r="2019" spans="1:4">
      <c r="A2019" t="s">
        <v>4794</v>
      </c>
      <c r="B2019" t="s">
        <v>4795</v>
      </c>
      <c r="C2019" s="207">
        <v>1041</v>
      </c>
      <c r="D2019" s="207">
        <v>1041</v>
      </c>
    </row>
    <row r="2020" spans="1:4">
      <c r="A2020" t="s">
        <v>4796</v>
      </c>
      <c r="B2020" t="s">
        <v>4797</v>
      </c>
      <c r="C2020" s="207">
        <v>10</v>
      </c>
      <c r="D2020" s="207">
        <v>10</v>
      </c>
    </row>
    <row r="2021" spans="1:4">
      <c r="A2021" t="s">
        <v>4798</v>
      </c>
      <c r="B2021" t="s">
        <v>4799</v>
      </c>
      <c r="C2021" s="207">
        <v>0</v>
      </c>
      <c r="D2021" s="207">
        <v>0</v>
      </c>
    </row>
    <row r="2022" spans="1:4">
      <c r="A2022" t="s">
        <v>4800</v>
      </c>
      <c r="B2022" t="s">
        <v>4801</v>
      </c>
      <c r="C2022" s="207">
        <v>1</v>
      </c>
      <c r="D2022" s="207">
        <v>1</v>
      </c>
    </row>
    <row r="2023" spans="1:4">
      <c r="A2023" t="s">
        <v>4802</v>
      </c>
      <c r="B2023" t="s">
        <v>4668</v>
      </c>
      <c r="C2023" s="207">
        <v>181</v>
      </c>
      <c r="D2023" s="207">
        <v>181</v>
      </c>
    </row>
    <row r="2024" spans="1:4">
      <c r="A2024" t="s">
        <v>4803</v>
      </c>
      <c r="B2024" t="s">
        <v>4670</v>
      </c>
      <c r="C2024" s="207">
        <v>304</v>
      </c>
      <c r="D2024" s="207">
        <v>304</v>
      </c>
    </row>
    <row r="2025" spans="1:4">
      <c r="A2025" t="s">
        <v>4804</v>
      </c>
      <c r="B2025" t="s">
        <v>4672</v>
      </c>
      <c r="C2025" s="207">
        <v>249</v>
      </c>
      <c r="D2025" s="207">
        <v>249</v>
      </c>
    </row>
    <row r="2026" spans="1:4">
      <c r="A2026" t="s">
        <v>4805</v>
      </c>
      <c r="B2026" t="s">
        <v>4674</v>
      </c>
      <c r="C2026" s="207">
        <v>713</v>
      </c>
      <c r="D2026" s="207">
        <v>713</v>
      </c>
    </row>
    <row r="2027" spans="1:4">
      <c r="A2027" t="s">
        <v>4807</v>
      </c>
      <c r="B2027" t="s">
        <v>4677</v>
      </c>
      <c r="C2027" s="207">
        <v>35</v>
      </c>
      <c r="D2027" s="207">
        <v>35</v>
      </c>
    </row>
    <row r="2028" spans="1:4">
      <c r="A2028" t="s">
        <v>4808</v>
      </c>
      <c r="B2028" t="s">
        <v>4809</v>
      </c>
      <c r="C2028" s="207">
        <v>1158</v>
      </c>
      <c r="D2028" s="207">
        <v>1158</v>
      </c>
    </row>
    <row r="2029" spans="1:4">
      <c r="A2029" t="s">
        <v>4810</v>
      </c>
      <c r="B2029" t="s">
        <v>4681</v>
      </c>
      <c r="C2029" s="207">
        <v>368</v>
      </c>
      <c r="D2029" s="207">
        <v>368</v>
      </c>
    </row>
    <row r="2030" spans="1:4">
      <c r="A2030" t="s">
        <v>4811</v>
      </c>
      <c r="B2030" t="s">
        <v>4683</v>
      </c>
      <c r="C2030" s="207">
        <v>699</v>
      </c>
      <c r="D2030" s="207">
        <v>699</v>
      </c>
    </row>
    <row r="2031" spans="1:4">
      <c r="A2031" t="s">
        <v>4812</v>
      </c>
      <c r="B2031" t="s">
        <v>4685</v>
      </c>
      <c r="C2031" s="207">
        <v>633</v>
      </c>
      <c r="D2031" s="207">
        <v>633</v>
      </c>
    </row>
    <row r="2032" spans="1:4">
      <c r="A2032" t="s">
        <v>4813</v>
      </c>
      <c r="B2032" t="s">
        <v>4687</v>
      </c>
      <c r="C2032" s="207">
        <v>48</v>
      </c>
      <c r="D2032" s="207">
        <v>48</v>
      </c>
    </row>
    <row r="2033" spans="1:4">
      <c r="A2033" t="s">
        <v>4814</v>
      </c>
      <c r="B2033" t="s">
        <v>4689</v>
      </c>
      <c r="C2033" s="207">
        <v>751</v>
      </c>
      <c r="D2033" s="207">
        <v>751</v>
      </c>
    </row>
    <row r="2034" spans="1:4">
      <c r="A2034" t="s">
        <v>4815</v>
      </c>
      <c r="B2034" t="s">
        <v>4691</v>
      </c>
      <c r="C2034" s="207">
        <v>81</v>
      </c>
      <c r="D2034" s="207">
        <v>81</v>
      </c>
    </row>
    <row r="2035" spans="1:4">
      <c r="A2035" t="s">
        <v>4816</v>
      </c>
      <c r="B2035" t="s">
        <v>4693</v>
      </c>
      <c r="C2035" s="207">
        <v>1138</v>
      </c>
      <c r="D2035" s="207">
        <v>1138</v>
      </c>
    </row>
    <row r="2036" spans="1:4">
      <c r="A2036" t="s">
        <v>4817</v>
      </c>
      <c r="B2036" t="s">
        <v>4695</v>
      </c>
      <c r="C2036" s="207">
        <v>366</v>
      </c>
      <c r="D2036" s="207">
        <v>366</v>
      </c>
    </row>
    <row r="2037" spans="1:4">
      <c r="A2037" t="s">
        <v>4818</v>
      </c>
      <c r="B2037" t="s">
        <v>4697</v>
      </c>
      <c r="C2037" s="207">
        <v>91</v>
      </c>
      <c r="D2037" s="207">
        <v>91</v>
      </c>
    </row>
    <row r="2038" spans="1:4">
      <c r="A2038" t="s">
        <v>4819</v>
      </c>
      <c r="B2038" t="s">
        <v>4699</v>
      </c>
      <c r="C2038" s="207">
        <v>9</v>
      </c>
      <c r="D2038" s="207">
        <v>9</v>
      </c>
    </row>
    <row r="2039" spans="1:4">
      <c r="A2039" t="s">
        <v>4820</v>
      </c>
      <c r="B2039" t="s">
        <v>4701</v>
      </c>
      <c r="C2039" s="207">
        <v>22</v>
      </c>
      <c r="D2039" s="207">
        <v>22</v>
      </c>
    </row>
    <row r="2040" spans="1:4">
      <c r="A2040" t="s">
        <v>4821</v>
      </c>
      <c r="B2040" t="s">
        <v>4703</v>
      </c>
      <c r="C2040" s="207">
        <v>94</v>
      </c>
      <c r="D2040" s="207">
        <v>94</v>
      </c>
    </row>
    <row r="2041" spans="1:4">
      <c r="A2041" t="s">
        <v>4822</v>
      </c>
      <c r="B2041" t="s">
        <v>4823</v>
      </c>
      <c r="C2041" s="207">
        <v>0</v>
      </c>
      <c r="D2041" s="207">
        <v>0</v>
      </c>
    </row>
    <row r="2042" spans="1:4">
      <c r="A2042" t="s">
        <v>4824</v>
      </c>
      <c r="B2042" t="s">
        <v>4825</v>
      </c>
      <c r="C2042" s="207">
        <v>2</v>
      </c>
      <c r="D2042" s="207">
        <v>2</v>
      </c>
    </row>
    <row r="2043" spans="1:4">
      <c r="A2043" t="s">
        <v>4826</v>
      </c>
      <c r="B2043" t="s">
        <v>4827</v>
      </c>
      <c r="C2043" s="207">
        <v>837</v>
      </c>
      <c r="D2043" s="207">
        <v>837</v>
      </c>
    </row>
    <row r="2044" spans="1:4">
      <c r="A2044" t="s">
        <v>4828</v>
      </c>
      <c r="B2044" t="s">
        <v>4829</v>
      </c>
      <c r="C2044" s="207">
        <v>238</v>
      </c>
      <c r="D2044" s="207">
        <v>238</v>
      </c>
    </row>
    <row r="2045" spans="1:4">
      <c r="A2045" t="s">
        <v>4830</v>
      </c>
      <c r="B2045" t="s">
        <v>4831</v>
      </c>
      <c r="C2045" s="207">
        <v>1392</v>
      </c>
      <c r="D2045" s="207">
        <v>1392</v>
      </c>
    </row>
    <row r="2046" spans="1:4">
      <c r="A2046" t="s">
        <v>4834</v>
      </c>
      <c r="B2046" t="s">
        <v>4835</v>
      </c>
      <c r="C2046" s="207">
        <v>0</v>
      </c>
      <c r="D2046" s="207">
        <v>0</v>
      </c>
    </row>
    <row r="2047" spans="1:4">
      <c r="A2047" t="s">
        <v>4836</v>
      </c>
      <c r="B2047" t="s">
        <v>4837</v>
      </c>
      <c r="C2047" s="207">
        <v>42</v>
      </c>
      <c r="D2047" s="207">
        <v>42</v>
      </c>
    </row>
    <row r="2048" spans="1:4">
      <c r="A2048" t="s">
        <v>4838</v>
      </c>
      <c r="B2048" t="s">
        <v>4839</v>
      </c>
      <c r="C2048" s="207">
        <v>6</v>
      </c>
      <c r="D2048" s="207">
        <v>6</v>
      </c>
    </row>
    <row r="2049" spans="1:4">
      <c r="A2049" t="s">
        <v>4840</v>
      </c>
      <c r="B2049" t="s">
        <v>4841</v>
      </c>
      <c r="C2049" s="207">
        <v>571</v>
      </c>
      <c r="D2049" s="207">
        <v>571</v>
      </c>
    </row>
    <row r="2050" spans="1:4">
      <c r="A2050" t="s">
        <v>4842</v>
      </c>
      <c r="B2050" t="s">
        <v>4843</v>
      </c>
      <c r="C2050" s="207">
        <v>185</v>
      </c>
      <c r="D2050" s="207">
        <v>185</v>
      </c>
    </row>
    <row r="2051" spans="1:4">
      <c r="A2051" t="s">
        <v>4844</v>
      </c>
      <c r="B2051" t="s">
        <v>4845</v>
      </c>
      <c r="C2051" s="207">
        <v>12</v>
      </c>
      <c r="D2051" s="207">
        <v>12</v>
      </c>
    </row>
    <row r="2052" spans="1:4">
      <c r="A2052" t="s">
        <v>4846</v>
      </c>
      <c r="B2052" t="s">
        <v>4847</v>
      </c>
      <c r="C2052" s="207">
        <v>78</v>
      </c>
      <c r="D2052" s="207">
        <v>78</v>
      </c>
    </row>
    <row r="2053" spans="1:4">
      <c r="B2053" t="s">
        <v>4848</v>
      </c>
      <c r="C2053" s="207">
        <v>0</v>
      </c>
      <c r="D2053" s="207">
        <v>0</v>
      </c>
    </row>
    <row r="2054" spans="1:4">
      <c r="A2054" t="s">
        <v>4850</v>
      </c>
      <c r="B2054" t="s">
        <v>4851</v>
      </c>
      <c r="C2054" s="207">
        <v>11</v>
      </c>
      <c r="D2054" s="207">
        <v>11</v>
      </c>
    </row>
    <row r="2055" spans="1:4">
      <c r="A2055" t="s">
        <v>4852</v>
      </c>
      <c r="B2055" t="s">
        <v>4853</v>
      </c>
      <c r="C2055" s="207">
        <v>40</v>
      </c>
      <c r="D2055" s="207">
        <v>40</v>
      </c>
    </row>
    <row r="2056" spans="1:4">
      <c r="A2056" t="s">
        <v>4854</v>
      </c>
      <c r="B2056" t="s">
        <v>4855</v>
      </c>
      <c r="C2056" s="207">
        <v>35</v>
      </c>
      <c r="D2056" s="207">
        <v>35</v>
      </c>
    </row>
    <row r="2057" spans="1:4">
      <c r="A2057" t="s">
        <v>4856</v>
      </c>
      <c r="B2057" t="s">
        <v>4801</v>
      </c>
      <c r="C2057" s="207">
        <v>8</v>
      </c>
      <c r="D2057" s="207">
        <v>8</v>
      </c>
    </row>
    <row r="2058" spans="1:4">
      <c r="A2058" t="s">
        <v>4857</v>
      </c>
      <c r="B2058" t="s">
        <v>4848</v>
      </c>
      <c r="C2058" s="207">
        <v>0</v>
      </c>
      <c r="D2058" s="207">
        <v>0</v>
      </c>
    </row>
    <row r="2059" spans="1:4">
      <c r="A2059" t="s">
        <v>4858</v>
      </c>
      <c r="B2059" t="s">
        <v>4859</v>
      </c>
      <c r="C2059" s="207">
        <v>2</v>
      </c>
      <c r="D2059" s="207">
        <v>2</v>
      </c>
    </row>
    <row r="2060" spans="1:4">
      <c r="A2060" t="s">
        <v>4860</v>
      </c>
      <c r="B2060" t="s">
        <v>4861</v>
      </c>
      <c r="C2060" s="207">
        <v>0</v>
      </c>
      <c r="D2060" s="207">
        <v>0</v>
      </c>
    </row>
    <row r="2061" spans="1:4">
      <c r="A2061" t="s">
        <v>4862</v>
      </c>
      <c r="B2061" t="s">
        <v>4799</v>
      </c>
      <c r="C2061" s="207">
        <v>0</v>
      </c>
      <c r="D2061" s="207">
        <v>0</v>
      </c>
    </row>
    <row r="2062" spans="1:4">
      <c r="A2062" t="s">
        <v>4863</v>
      </c>
      <c r="B2062" t="s">
        <v>4864</v>
      </c>
      <c r="C2062" s="207">
        <v>3</v>
      </c>
      <c r="D2062" s="207">
        <v>3</v>
      </c>
    </row>
    <row r="2063" spans="1:4">
      <c r="A2063" t="s">
        <v>4866</v>
      </c>
      <c r="B2063" t="s">
        <v>4867</v>
      </c>
      <c r="C2063" s="207">
        <v>0</v>
      </c>
      <c r="D2063" s="207">
        <v>0</v>
      </c>
    </row>
    <row r="2064" spans="1:4">
      <c r="A2064" t="s">
        <v>4868</v>
      </c>
      <c r="B2064" t="s">
        <v>4869</v>
      </c>
      <c r="C2064" s="207">
        <v>1</v>
      </c>
      <c r="D2064" s="207">
        <v>1</v>
      </c>
    </row>
    <row r="2065" spans="1:4">
      <c r="A2065" t="s">
        <v>4870</v>
      </c>
      <c r="B2065" t="s">
        <v>4345</v>
      </c>
      <c r="C2065" s="207">
        <v>1</v>
      </c>
      <c r="D2065" s="207">
        <v>1</v>
      </c>
    </row>
    <row r="2066" spans="1:4">
      <c r="A2066" t="s">
        <v>4871</v>
      </c>
      <c r="B2066" t="s">
        <v>4872</v>
      </c>
      <c r="C2066" s="207">
        <v>1</v>
      </c>
      <c r="D2066" s="207">
        <v>1</v>
      </c>
    </row>
    <row r="2067" spans="1:4">
      <c r="A2067" t="s">
        <v>4873</v>
      </c>
      <c r="B2067" t="s">
        <v>4874</v>
      </c>
      <c r="C2067" s="207">
        <v>553</v>
      </c>
      <c r="D2067" s="207">
        <v>553</v>
      </c>
    </row>
    <row r="2068" spans="1:4">
      <c r="A2068" t="s">
        <v>4875</v>
      </c>
      <c r="B2068" t="s">
        <v>4876</v>
      </c>
      <c r="C2068" s="207">
        <v>543</v>
      </c>
      <c r="D2068" s="207">
        <v>543</v>
      </c>
    </row>
    <row r="2069" spans="1:4">
      <c r="A2069" t="s">
        <v>4877</v>
      </c>
      <c r="B2069" t="s">
        <v>4878</v>
      </c>
      <c r="C2069" s="207">
        <v>1</v>
      </c>
      <c r="D2069" s="207">
        <v>1</v>
      </c>
    </row>
    <row r="2070" spans="1:4">
      <c r="A2070" t="s">
        <v>4879</v>
      </c>
      <c r="B2070" t="s">
        <v>4880</v>
      </c>
      <c r="C2070" s="207">
        <v>1</v>
      </c>
      <c r="D2070" s="207">
        <v>1</v>
      </c>
    </row>
    <row r="2071" spans="1:4">
      <c r="A2071" t="s">
        <v>4881</v>
      </c>
      <c r="B2071" t="s">
        <v>4724</v>
      </c>
      <c r="C2071" s="207">
        <v>2</v>
      </c>
      <c r="D2071" s="207">
        <v>2</v>
      </c>
    </row>
    <row r="2072" spans="1:4">
      <c r="A2072" t="s">
        <v>4882</v>
      </c>
      <c r="B2072" t="s">
        <v>4845</v>
      </c>
      <c r="C2072" s="207">
        <v>1</v>
      </c>
      <c r="D2072" s="207">
        <v>1</v>
      </c>
    </row>
    <row r="2073" spans="1:4">
      <c r="A2073" t="s">
        <v>4883</v>
      </c>
      <c r="B2073" t="s">
        <v>4746</v>
      </c>
      <c r="C2073" s="207">
        <v>1</v>
      </c>
      <c r="D2073" s="207">
        <v>1</v>
      </c>
    </row>
    <row r="2074" spans="1:4">
      <c r="A2074" t="s">
        <v>4885</v>
      </c>
      <c r="B2074" t="s">
        <v>4726</v>
      </c>
      <c r="C2074" s="207">
        <v>2</v>
      </c>
      <c r="D2074" s="207">
        <v>2</v>
      </c>
    </row>
    <row r="2075" spans="1:4">
      <c r="A2075" t="s">
        <v>4888</v>
      </c>
      <c r="B2075" t="s">
        <v>4889</v>
      </c>
      <c r="C2075" s="207">
        <v>108</v>
      </c>
      <c r="D2075" s="207">
        <v>108</v>
      </c>
    </row>
    <row r="2076" spans="1:4">
      <c r="B2076" t="s">
        <v>4917</v>
      </c>
      <c r="C2076" s="207">
        <v>0</v>
      </c>
      <c r="D2076" s="207">
        <v>0</v>
      </c>
    </row>
    <row r="2077" spans="1:4">
      <c r="A2077" t="s">
        <v>4890</v>
      </c>
      <c r="B2077" t="s">
        <v>4891</v>
      </c>
      <c r="C2077" s="207">
        <v>1</v>
      </c>
      <c r="D2077" s="207">
        <v>1</v>
      </c>
    </row>
    <row r="2078" spans="1:4">
      <c r="A2078" t="s">
        <v>4892</v>
      </c>
      <c r="B2078" t="s">
        <v>4893</v>
      </c>
      <c r="C2078" s="207">
        <v>0</v>
      </c>
      <c r="D2078" s="207">
        <v>0</v>
      </c>
    </row>
    <row r="2079" spans="1:4">
      <c r="A2079" t="s">
        <v>4898</v>
      </c>
      <c r="B2079" t="s">
        <v>4899</v>
      </c>
      <c r="C2079" s="207">
        <v>3</v>
      </c>
      <c r="D2079" s="207">
        <v>3</v>
      </c>
    </row>
    <row r="2080" spans="1:4">
      <c r="A2080" t="s">
        <v>4901</v>
      </c>
      <c r="B2080" t="s">
        <v>4902</v>
      </c>
      <c r="C2080" s="207">
        <v>17</v>
      </c>
      <c r="D2080" s="207">
        <v>17</v>
      </c>
    </row>
    <row r="2081" spans="1:4">
      <c r="A2081" t="s">
        <v>4905</v>
      </c>
      <c r="B2081" t="s">
        <v>4906</v>
      </c>
      <c r="C2081" s="207">
        <v>15</v>
      </c>
      <c r="D2081" s="207">
        <v>15</v>
      </c>
    </row>
    <row r="2082" spans="1:4">
      <c r="A2082" t="s">
        <v>4908</v>
      </c>
      <c r="B2082" t="s">
        <v>4909</v>
      </c>
      <c r="C2082" s="207">
        <v>0</v>
      </c>
      <c r="D2082" s="207">
        <v>0</v>
      </c>
    </row>
    <row r="2083" spans="1:4">
      <c r="A2083" t="s">
        <v>4911</v>
      </c>
      <c r="B2083" t="s">
        <v>4912</v>
      </c>
      <c r="C2083" s="207">
        <v>0</v>
      </c>
      <c r="D2083" s="207">
        <v>0</v>
      </c>
    </row>
    <row r="2084" spans="1:4">
      <c r="A2084" t="s">
        <v>4913</v>
      </c>
      <c r="B2084" t="s">
        <v>4914</v>
      </c>
      <c r="C2084" s="207">
        <v>0</v>
      </c>
      <c r="D2084" s="207">
        <v>0</v>
      </c>
    </row>
    <row r="2085" spans="1:4">
      <c r="A2085" t="s">
        <v>4915</v>
      </c>
      <c r="B2085" t="s">
        <v>4916</v>
      </c>
      <c r="C2085" s="207">
        <v>0</v>
      </c>
      <c r="D2085" s="207">
        <v>0</v>
      </c>
    </row>
    <row r="2086" spans="1:4">
      <c r="A2086" t="s">
        <v>4918</v>
      </c>
      <c r="B2086" t="s">
        <v>4919</v>
      </c>
      <c r="C2086" s="207">
        <v>1</v>
      </c>
      <c r="D2086" s="207">
        <v>1</v>
      </c>
    </row>
    <row r="2087" spans="1:4">
      <c r="A2087" t="s">
        <v>4920</v>
      </c>
      <c r="B2087" t="s">
        <v>4921</v>
      </c>
      <c r="C2087" s="207">
        <v>1</v>
      </c>
      <c r="D2087" s="207">
        <v>1</v>
      </c>
    </row>
    <row r="2088" spans="1:4">
      <c r="A2088" t="s">
        <v>4922</v>
      </c>
      <c r="B2088" t="s">
        <v>4923</v>
      </c>
      <c r="C2088" s="207">
        <v>0</v>
      </c>
      <c r="D2088" s="207">
        <v>0</v>
      </c>
    </row>
    <row r="2089" spans="1:4">
      <c r="A2089" t="s">
        <v>4925</v>
      </c>
      <c r="B2089" t="s">
        <v>4926</v>
      </c>
      <c r="C2089" s="207">
        <v>0</v>
      </c>
      <c r="D2089" s="207">
        <v>0</v>
      </c>
    </row>
    <row r="2090" spans="1:4">
      <c r="A2090" t="s">
        <v>4927</v>
      </c>
      <c r="B2090" t="s">
        <v>4928</v>
      </c>
      <c r="C2090" s="207">
        <v>0</v>
      </c>
      <c r="D2090" s="207">
        <v>0</v>
      </c>
    </row>
    <row r="2091" spans="1:4">
      <c r="A2091" t="s">
        <v>4929</v>
      </c>
      <c r="B2091" t="s">
        <v>4930</v>
      </c>
      <c r="C2091" s="207">
        <v>1</v>
      </c>
      <c r="D2091" s="207">
        <v>1</v>
      </c>
    </row>
    <row r="2092" spans="1:4">
      <c r="A2092" t="s">
        <v>4932</v>
      </c>
      <c r="B2092" t="s">
        <v>4933</v>
      </c>
      <c r="C2092" s="207">
        <v>0</v>
      </c>
      <c r="D2092" s="207">
        <v>0</v>
      </c>
    </row>
    <row r="2093" spans="1:4">
      <c r="A2093" t="s">
        <v>4934</v>
      </c>
      <c r="B2093" t="s">
        <v>4935</v>
      </c>
      <c r="C2093" s="207">
        <v>0</v>
      </c>
      <c r="D2093" s="207">
        <v>0</v>
      </c>
    </row>
    <row r="2094" spans="1:4">
      <c r="A2094" t="s">
        <v>4936</v>
      </c>
      <c r="B2094" t="s">
        <v>4937</v>
      </c>
      <c r="C2094" s="207">
        <v>0</v>
      </c>
      <c r="D2094" s="207">
        <v>0</v>
      </c>
    </row>
    <row r="2095" spans="1:4">
      <c r="A2095" t="s">
        <v>4939</v>
      </c>
      <c r="B2095" t="s">
        <v>4940</v>
      </c>
      <c r="C2095" s="207">
        <v>0</v>
      </c>
      <c r="D2095" s="207">
        <v>0</v>
      </c>
    </row>
    <row r="2096" spans="1:4">
      <c r="A2096" t="s">
        <v>4942</v>
      </c>
      <c r="B2096" t="s">
        <v>4943</v>
      </c>
      <c r="C2096" s="207">
        <v>0</v>
      </c>
      <c r="D2096" s="207">
        <v>0</v>
      </c>
    </row>
    <row r="2097" spans="1:4">
      <c r="A2097" t="s">
        <v>4944</v>
      </c>
      <c r="B2097" t="s">
        <v>4945</v>
      </c>
      <c r="C2097" s="207">
        <v>1</v>
      </c>
      <c r="D2097" s="207">
        <v>1</v>
      </c>
    </row>
    <row r="2098" spans="1:4">
      <c r="A2098" t="s">
        <v>4946</v>
      </c>
      <c r="B2098" t="s">
        <v>4947</v>
      </c>
      <c r="C2098" s="207">
        <v>1</v>
      </c>
      <c r="D2098" s="207">
        <v>1</v>
      </c>
    </row>
    <row r="2099" spans="1:4">
      <c r="A2099" t="s">
        <v>4948</v>
      </c>
      <c r="B2099" t="s">
        <v>4949</v>
      </c>
      <c r="C2099" s="207">
        <v>0</v>
      </c>
      <c r="D2099" s="207">
        <v>0</v>
      </c>
    </row>
    <row r="2100" spans="1:4">
      <c r="A2100" t="s">
        <v>4950</v>
      </c>
      <c r="B2100" t="s">
        <v>4951</v>
      </c>
      <c r="C2100" s="207">
        <v>3</v>
      </c>
      <c r="D2100" s="207">
        <v>3</v>
      </c>
    </row>
    <row r="2101" spans="1:4">
      <c r="A2101" t="s">
        <v>4952</v>
      </c>
      <c r="B2101" t="s">
        <v>4953</v>
      </c>
      <c r="C2101" s="207">
        <v>0</v>
      </c>
      <c r="D2101" s="207">
        <v>0</v>
      </c>
    </row>
    <row r="2102" spans="1:4">
      <c r="A2102" t="s">
        <v>4954</v>
      </c>
      <c r="B2102" t="s">
        <v>4955</v>
      </c>
      <c r="C2102" s="207">
        <v>1</v>
      </c>
      <c r="D2102" s="207">
        <v>1</v>
      </c>
    </row>
    <row r="2103" spans="1:4">
      <c r="A2103" t="s">
        <v>4956</v>
      </c>
      <c r="B2103" t="s">
        <v>4957</v>
      </c>
      <c r="C2103" s="207">
        <v>1</v>
      </c>
      <c r="D2103" s="207">
        <v>1</v>
      </c>
    </row>
    <row r="2104" spans="1:4">
      <c r="A2104" t="s">
        <v>4958</v>
      </c>
      <c r="B2104" t="s">
        <v>4959</v>
      </c>
      <c r="C2104" s="207">
        <v>1</v>
      </c>
      <c r="D2104" s="207">
        <v>1</v>
      </c>
    </row>
    <row r="2105" spans="1:4">
      <c r="A2105" t="s">
        <v>4962</v>
      </c>
      <c r="B2105" t="s">
        <v>4963</v>
      </c>
      <c r="C2105" s="207">
        <v>6</v>
      </c>
      <c r="D2105" s="207">
        <v>6</v>
      </c>
    </row>
    <row r="2106" spans="1:4">
      <c r="B2106" t="s">
        <v>4985</v>
      </c>
      <c r="C2106" s="207">
        <v>0</v>
      </c>
      <c r="D2106" s="207">
        <v>0</v>
      </c>
    </row>
    <row r="2107" spans="1:4">
      <c r="A2107" t="s">
        <v>4964</v>
      </c>
      <c r="B2107" t="s">
        <v>4965</v>
      </c>
      <c r="C2107" s="207">
        <v>0</v>
      </c>
      <c r="D2107" s="207">
        <v>0</v>
      </c>
    </row>
    <row r="2108" spans="1:4">
      <c r="A2108" t="s">
        <v>4966</v>
      </c>
      <c r="B2108" t="s">
        <v>4967</v>
      </c>
      <c r="C2108" s="207">
        <v>129</v>
      </c>
      <c r="D2108" s="207">
        <v>129</v>
      </c>
    </row>
    <row r="2109" spans="1:4">
      <c r="B2109" t="s">
        <v>4982</v>
      </c>
      <c r="C2109" s="207">
        <v>0</v>
      </c>
      <c r="D2109" s="207">
        <v>0</v>
      </c>
    </row>
    <row r="2110" spans="1:4">
      <c r="A2110" t="s">
        <v>4968</v>
      </c>
      <c r="B2110" t="s">
        <v>4969</v>
      </c>
      <c r="C2110" s="207">
        <v>6</v>
      </c>
      <c r="D2110" s="207">
        <v>6</v>
      </c>
    </row>
    <row r="2111" spans="1:4">
      <c r="A2111" t="s">
        <v>4980</v>
      </c>
      <c r="B2111" t="s">
        <v>4981</v>
      </c>
      <c r="C2111" s="207">
        <v>2</v>
      </c>
      <c r="D2111" s="207">
        <v>2</v>
      </c>
    </row>
    <row r="2112" spans="1:4">
      <c r="A2112" t="s">
        <v>4983</v>
      </c>
      <c r="B2112" t="s">
        <v>4984</v>
      </c>
      <c r="C2112" s="207">
        <v>0</v>
      </c>
      <c r="D2112" s="207">
        <v>0</v>
      </c>
    </row>
    <row r="2113" spans="1:4">
      <c r="A2113" t="s">
        <v>4986</v>
      </c>
      <c r="B2113" t="s">
        <v>4987</v>
      </c>
      <c r="C2113" s="207">
        <v>0</v>
      </c>
      <c r="D2113" s="207">
        <v>0</v>
      </c>
    </row>
    <row r="2114" spans="1:4">
      <c r="A2114" t="s">
        <v>4988</v>
      </c>
      <c r="B2114" t="s">
        <v>4989</v>
      </c>
      <c r="C2114" s="207">
        <v>1</v>
      </c>
      <c r="D2114" s="207">
        <v>1</v>
      </c>
    </row>
    <row r="2115" spans="1:4">
      <c r="A2115" t="s">
        <v>4990</v>
      </c>
      <c r="B2115" t="s">
        <v>4991</v>
      </c>
      <c r="C2115" s="207">
        <v>1</v>
      </c>
      <c r="D2115" s="207">
        <v>1</v>
      </c>
    </row>
    <row r="2116" spans="1:4">
      <c r="A2116" t="s">
        <v>5003</v>
      </c>
      <c r="B2116" t="s">
        <v>5004</v>
      </c>
      <c r="C2116" s="207">
        <v>0</v>
      </c>
      <c r="D2116" s="207">
        <v>0</v>
      </c>
    </row>
    <row r="2117" spans="1:4">
      <c r="A2117" t="s">
        <v>5005</v>
      </c>
      <c r="B2117" t="s">
        <v>5006</v>
      </c>
      <c r="C2117" s="207">
        <v>0</v>
      </c>
      <c r="D2117" s="207">
        <v>0</v>
      </c>
    </row>
    <row r="2118" spans="1:4">
      <c r="A2118" t="s">
        <v>5008</v>
      </c>
      <c r="B2118" t="s">
        <v>5009</v>
      </c>
      <c r="C2118" s="207">
        <v>2237</v>
      </c>
      <c r="D2118" s="207">
        <v>2237</v>
      </c>
    </row>
    <row r="2119" spans="1:4">
      <c r="A2119" t="s">
        <v>5010</v>
      </c>
      <c r="B2119" t="s">
        <v>5011</v>
      </c>
      <c r="C2119" s="207">
        <v>106</v>
      </c>
      <c r="D2119" s="207">
        <v>106</v>
      </c>
    </row>
    <row r="2120" spans="1:4">
      <c r="A2120" t="s">
        <v>5012</v>
      </c>
      <c r="B2120" t="s">
        <v>5013</v>
      </c>
      <c r="C2120" s="207">
        <v>1</v>
      </c>
      <c r="D2120" s="207">
        <v>1</v>
      </c>
    </row>
    <row r="2121" spans="1:4">
      <c r="A2121" t="s">
        <v>5014</v>
      </c>
      <c r="B2121" t="s">
        <v>5015</v>
      </c>
      <c r="C2121" s="207">
        <v>2</v>
      </c>
      <c r="D2121" s="207">
        <v>2</v>
      </c>
    </row>
    <row r="2122" spans="1:4">
      <c r="A2122" t="s">
        <v>5016</v>
      </c>
      <c r="B2122" t="s">
        <v>5017</v>
      </c>
      <c r="C2122" s="207">
        <v>2</v>
      </c>
      <c r="D2122" s="207">
        <v>2</v>
      </c>
    </row>
    <row r="2123" spans="1:4">
      <c r="B2123" t="s">
        <v>5107</v>
      </c>
      <c r="C2123" s="207">
        <v>0</v>
      </c>
      <c r="D2123" s="207">
        <v>0</v>
      </c>
    </row>
    <row r="2124" spans="1:4">
      <c r="A2124" t="s">
        <v>5018</v>
      </c>
      <c r="B2124" t="s">
        <v>5019</v>
      </c>
      <c r="C2124" s="207">
        <v>1</v>
      </c>
      <c r="D2124" s="207">
        <v>1</v>
      </c>
    </row>
    <row r="2125" spans="1:4">
      <c r="A2125" t="s">
        <v>5020</v>
      </c>
      <c r="B2125" t="s">
        <v>5021</v>
      </c>
      <c r="C2125" s="207">
        <v>1</v>
      </c>
      <c r="D2125" s="207">
        <v>1</v>
      </c>
    </row>
    <row r="2126" spans="1:4">
      <c r="A2126" t="s">
        <v>5022</v>
      </c>
      <c r="B2126" t="s">
        <v>5023</v>
      </c>
      <c r="C2126" s="207">
        <v>0</v>
      </c>
      <c r="D2126" s="207">
        <v>0</v>
      </c>
    </row>
    <row r="2127" spans="1:4">
      <c r="A2127" t="s">
        <v>5024</v>
      </c>
      <c r="B2127" t="s">
        <v>5025</v>
      </c>
      <c r="C2127" s="207">
        <v>45</v>
      </c>
      <c r="D2127" s="207">
        <v>45</v>
      </c>
    </row>
    <row r="2128" spans="1:4">
      <c r="A2128" t="s">
        <v>5026</v>
      </c>
      <c r="B2128" t="s">
        <v>5027</v>
      </c>
      <c r="C2128" s="207">
        <v>0</v>
      </c>
      <c r="D2128" s="207">
        <v>0</v>
      </c>
    </row>
    <row r="2129" spans="1:4">
      <c r="A2129" t="s">
        <v>5028</v>
      </c>
      <c r="B2129" t="s">
        <v>5029</v>
      </c>
      <c r="C2129" s="207">
        <v>194</v>
      </c>
      <c r="D2129" s="207">
        <v>194</v>
      </c>
    </row>
    <row r="2130" spans="1:4">
      <c r="A2130" t="s">
        <v>5030</v>
      </c>
      <c r="B2130" t="s">
        <v>5031</v>
      </c>
      <c r="C2130" s="207">
        <v>81</v>
      </c>
      <c r="D2130" s="207">
        <v>81</v>
      </c>
    </row>
    <row r="2131" spans="1:4">
      <c r="A2131" t="s">
        <v>5032</v>
      </c>
      <c r="B2131" t="s">
        <v>5033</v>
      </c>
      <c r="C2131" s="207">
        <v>0</v>
      </c>
      <c r="D2131" s="207">
        <v>0</v>
      </c>
    </row>
    <row r="2132" spans="1:4">
      <c r="A2132" t="s">
        <v>5034</v>
      </c>
      <c r="B2132" t="s">
        <v>5035</v>
      </c>
      <c r="C2132" s="207">
        <v>0</v>
      </c>
      <c r="D2132" s="207">
        <v>0</v>
      </c>
    </row>
    <row r="2133" spans="1:4">
      <c r="A2133" t="s">
        <v>5036</v>
      </c>
      <c r="B2133" t="s">
        <v>5037</v>
      </c>
      <c r="C2133" s="207">
        <v>2043</v>
      </c>
      <c r="D2133" s="207">
        <v>2043</v>
      </c>
    </row>
    <row r="2134" spans="1:4">
      <c r="A2134" t="s">
        <v>5038</v>
      </c>
      <c r="B2134" t="s">
        <v>5039</v>
      </c>
      <c r="C2134" s="207">
        <v>6</v>
      </c>
      <c r="D2134" s="207">
        <v>6</v>
      </c>
    </row>
    <row r="2135" spans="1:4">
      <c r="A2135" t="s">
        <v>5040</v>
      </c>
      <c r="B2135" t="s">
        <v>5041</v>
      </c>
      <c r="C2135" s="207">
        <v>0</v>
      </c>
      <c r="D2135" s="207">
        <v>0</v>
      </c>
    </row>
    <row r="2136" spans="1:4">
      <c r="A2136" t="s">
        <v>5042</v>
      </c>
      <c r="B2136" t="s">
        <v>5043</v>
      </c>
      <c r="C2136" s="207">
        <v>1733</v>
      </c>
      <c r="D2136" s="207">
        <v>1733</v>
      </c>
    </row>
    <row r="2137" spans="1:4">
      <c r="A2137" t="s">
        <v>5044</v>
      </c>
      <c r="B2137" t="s">
        <v>5045</v>
      </c>
      <c r="C2137" s="207">
        <v>0</v>
      </c>
      <c r="D2137" s="207">
        <v>0</v>
      </c>
    </row>
    <row r="2138" spans="1:4">
      <c r="A2138" t="s">
        <v>5046</v>
      </c>
      <c r="B2138" t="s">
        <v>5047</v>
      </c>
      <c r="C2138" s="207">
        <v>256</v>
      </c>
      <c r="D2138" s="207">
        <v>256</v>
      </c>
    </row>
    <row r="2139" spans="1:4">
      <c r="B2139" t="s">
        <v>5102</v>
      </c>
      <c r="C2139" s="207">
        <v>0</v>
      </c>
      <c r="D2139" s="207">
        <v>0</v>
      </c>
    </row>
    <row r="2140" spans="1:4">
      <c r="A2140" t="s">
        <v>5048</v>
      </c>
      <c r="B2140" t="s">
        <v>5049</v>
      </c>
      <c r="C2140" s="207">
        <v>0</v>
      </c>
      <c r="D2140" s="207">
        <v>0</v>
      </c>
    </row>
    <row r="2141" spans="1:4">
      <c r="A2141" t="s">
        <v>5050</v>
      </c>
      <c r="B2141" t="s">
        <v>5051</v>
      </c>
      <c r="C2141" s="207">
        <v>1676</v>
      </c>
      <c r="D2141" s="207">
        <v>1676</v>
      </c>
    </row>
    <row r="2142" spans="1:4">
      <c r="A2142" t="s">
        <v>5052</v>
      </c>
      <c r="B2142" t="s">
        <v>5053</v>
      </c>
      <c r="C2142" s="207">
        <v>0</v>
      </c>
      <c r="D2142" s="207">
        <v>0</v>
      </c>
    </row>
    <row r="2143" spans="1:4">
      <c r="A2143" t="s">
        <v>5054</v>
      </c>
      <c r="B2143" t="s">
        <v>5055</v>
      </c>
      <c r="C2143" s="207">
        <v>1</v>
      </c>
      <c r="D2143" s="207">
        <v>1</v>
      </c>
    </row>
    <row r="2144" spans="1:4">
      <c r="A2144" t="s">
        <v>5056</v>
      </c>
      <c r="B2144" t="s">
        <v>5057</v>
      </c>
      <c r="C2144" s="207">
        <v>0</v>
      </c>
      <c r="D2144" s="207">
        <v>0</v>
      </c>
    </row>
    <row r="2145" spans="1:4">
      <c r="A2145" t="s">
        <v>5058</v>
      </c>
      <c r="B2145" t="s">
        <v>5059</v>
      </c>
      <c r="C2145" s="207">
        <v>0</v>
      </c>
      <c r="D2145" s="207">
        <v>0</v>
      </c>
    </row>
    <row r="2146" spans="1:4">
      <c r="A2146" t="s">
        <v>5060</v>
      </c>
      <c r="B2146" t="s">
        <v>5061</v>
      </c>
      <c r="C2146" s="207">
        <v>0</v>
      </c>
      <c r="D2146" s="207">
        <v>0</v>
      </c>
    </row>
    <row r="2147" spans="1:4">
      <c r="A2147" t="s">
        <v>5062</v>
      </c>
      <c r="B2147" t="s">
        <v>5063</v>
      </c>
      <c r="C2147" s="207">
        <v>0</v>
      </c>
      <c r="D2147" s="207">
        <v>0</v>
      </c>
    </row>
    <row r="2148" spans="1:4">
      <c r="A2148" t="s">
        <v>5064</v>
      </c>
      <c r="B2148" t="s">
        <v>5065</v>
      </c>
      <c r="C2148" s="207">
        <v>0</v>
      </c>
      <c r="D2148" s="207">
        <v>0</v>
      </c>
    </row>
    <row r="2149" spans="1:4">
      <c r="A2149" t="s">
        <v>5066</v>
      </c>
      <c r="B2149" t="s">
        <v>5067</v>
      </c>
      <c r="C2149" s="207">
        <v>0</v>
      </c>
      <c r="D2149" s="207">
        <v>0</v>
      </c>
    </row>
    <row r="2150" spans="1:4">
      <c r="A2150" t="s">
        <v>5068</v>
      </c>
      <c r="B2150" t="s">
        <v>5069</v>
      </c>
      <c r="C2150" s="207">
        <v>0</v>
      </c>
      <c r="D2150" s="207">
        <v>0</v>
      </c>
    </row>
    <row r="2151" spans="1:4">
      <c r="A2151" t="s">
        <v>5070</v>
      </c>
      <c r="B2151" t="s">
        <v>5071</v>
      </c>
      <c r="C2151" s="207">
        <v>1</v>
      </c>
      <c r="D2151" s="207">
        <v>1</v>
      </c>
    </row>
    <row r="2152" spans="1:4">
      <c r="A2152" t="s">
        <v>5072</v>
      </c>
      <c r="B2152" t="s">
        <v>5073</v>
      </c>
      <c r="C2152" s="207">
        <v>3</v>
      </c>
      <c r="D2152" s="207">
        <v>3</v>
      </c>
    </row>
    <row r="2153" spans="1:4">
      <c r="A2153" t="s">
        <v>5074</v>
      </c>
      <c r="B2153" t="s">
        <v>5075</v>
      </c>
      <c r="C2153" s="207">
        <v>103</v>
      </c>
      <c r="D2153" s="207">
        <v>103</v>
      </c>
    </row>
    <row r="2154" spans="1:4">
      <c r="A2154" t="s">
        <v>5076</v>
      </c>
      <c r="B2154" t="s">
        <v>5077</v>
      </c>
      <c r="C2154" s="207">
        <v>74</v>
      </c>
      <c r="D2154" s="207">
        <v>74</v>
      </c>
    </row>
    <row r="2155" spans="1:4">
      <c r="A2155" t="s">
        <v>5078</v>
      </c>
      <c r="B2155" t="s">
        <v>5079</v>
      </c>
      <c r="C2155" s="207">
        <v>118</v>
      </c>
      <c r="D2155" s="207">
        <v>118</v>
      </c>
    </row>
    <row r="2156" spans="1:4">
      <c r="A2156" t="s">
        <v>5080</v>
      </c>
      <c r="B2156" t="s">
        <v>5081</v>
      </c>
      <c r="C2156" s="207">
        <v>7</v>
      </c>
      <c r="D2156" s="207">
        <v>7</v>
      </c>
    </row>
    <row r="2157" spans="1:4">
      <c r="A2157" t="s">
        <v>5082</v>
      </c>
      <c r="B2157" t="s">
        <v>5083</v>
      </c>
      <c r="C2157" s="207">
        <v>203</v>
      </c>
      <c r="D2157" s="207">
        <v>203</v>
      </c>
    </row>
    <row r="2158" spans="1:4">
      <c r="A2158" t="s">
        <v>5084</v>
      </c>
      <c r="B2158" t="s">
        <v>5085</v>
      </c>
      <c r="C2158" s="207">
        <v>67</v>
      </c>
      <c r="D2158" s="207">
        <v>67</v>
      </c>
    </row>
    <row r="2159" spans="1:4">
      <c r="A2159" t="s">
        <v>5086</v>
      </c>
      <c r="B2159" t="s">
        <v>5087</v>
      </c>
      <c r="C2159" s="207">
        <v>54</v>
      </c>
      <c r="D2159" s="207">
        <v>54</v>
      </c>
    </row>
    <row r="2160" spans="1:4">
      <c r="A2160" t="s">
        <v>5088</v>
      </c>
      <c r="B2160" t="s">
        <v>5089</v>
      </c>
      <c r="C2160" s="207">
        <v>0</v>
      </c>
      <c r="D2160" s="207">
        <v>0</v>
      </c>
    </row>
    <row r="2161" spans="1:4">
      <c r="A2161" t="s">
        <v>5090</v>
      </c>
      <c r="B2161" t="s">
        <v>5091</v>
      </c>
      <c r="C2161" s="207">
        <v>57</v>
      </c>
      <c r="D2161" s="207">
        <v>57</v>
      </c>
    </row>
    <row r="2162" spans="1:4">
      <c r="A2162" t="s">
        <v>5092</v>
      </c>
      <c r="B2162" t="s">
        <v>5093</v>
      </c>
      <c r="C2162" s="207">
        <v>481</v>
      </c>
      <c r="D2162" s="207">
        <v>481</v>
      </c>
    </row>
    <row r="2163" spans="1:4">
      <c r="A2163" t="s">
        <v>5094</v>
      </c>
      <c r="B2163" t="s">
        <v>5095</v>
      </c>
      <c r="C2163" s="207">
        <v>0</v>
      </c>
      <c r="D2163" s="207">
        <v>0</v>
      </c>
    </row>
    <row r="2164" spans="1:4">
      <c r="A2164" t="s">
        <v>5096</v>
      </c>
      <c r="B2164" t="s">
        <v>5097</v>
      </c>
      <c r="C2164" s="207">
        <v>0</v>
      </c>
      <c r="D2164" s="207">
        <v>0</v>
      </c>
    </row>
    <row r="2165" spans="1:4">
      <c r="A2165" t="s">
        <v>5098</v>
      </c>
      <c r="B2165" t="s">
        <v>5099</v>
      </c>
      <c r="C2165" s="207">
        <v>15</v>
      </c>
      <c r="D2165" s="207">
        <v>15</v>
      </c>
    </row>
    <row r="2166" spans="1:4">
      <c r="A2166" t="s">
        <v>5100</v>
      </c>
      <c r="B2166" t="s">
        <v>5101</v>
      </c>
      <c r="C2166" s="207">
        <v>0</v>
      </c>
      <c r="D2166" s="207">
        <v>0</v>
      </c>
    </row>
    <row r="2167" spans="1:4">
      <c r="A2167" t="s">
        <v>5103</v>
      </c>
      <c r="B2167" t="s">
        <v>5104</v>
      </c>
      <c r="C2167" s="207">
        <v>0</v>
      </c>
      <c r="D2167" s="207">
        <v>0</v>
      </c>
    </row>
    <row r="2168" spans="1:4">
      <c r="A2168" t="s">
        <v>5105</v>
      </c>
      <c r="B2168" t="s">
        <v>5106</v>
      </c>
      <c r="C2168" s="207">
        <v>253</v>
      </c>
      <c r="D2168" s="207">
        <v>253</v>
      </c>
    </row>
    <row r="2169" spans="1:4">
      <c r="A2169" t="s">
        <v>5108</v>
      </c>
      <c r="B2169" t="s">
        <v>5109</v>
      </c>
      <c r="C2169" s="207">
        <v>0</v>
      </c>
      <c r="D2169" s="207">
        <v>0</v>
      </c>
    </row>
    <row r="2170" spans="1:4">
      <c r="A2170" t="s">
        <v>5110</v>
      </c>
      <c r="B2170" t="s">
        <v>5111</v>
      </c>
      <c r="C2170" s="207">
        <v>0</v>
      </c>
      <c r="D2170" s="207">
        <v>0</v>
      </c>
    </row>
    <row r="2171" spans="1:4">
      <c r="A2171" t="s">
        <v>5112</v>
      </c>
      <c r="B2171" t="s">
        <v>5113</v>
      </c>
      <c r="C2171" s="207">
        <v>0</v>
      </c>
      <c r="D2171" s="207">
        <v>0</v>
      </c>
    </row>
    <row r="2172" spans="1:4">
      <c r="A2172" t="s">
        <v>5124</v>
      </c>
      <c r="B2172" t="s">
        <v>5125</v>
      </c>
      <c r="C2172" s="207">
        <v>0</v>
      </c>
      <c r="D2172" s="207">
        <v>0</v>
      </c>
    </row>
    <row r="2173" spans="1:4">
      <c r="A2173" t="s">
        <v>1745</v>
      </c>
      <c r="C2173" s="207">
        <v>1731487</v>
      </c>
      <c r="D2173" s="207">
        <v>1727182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22"/>
  <sheetViews>
    <sheetView topLeftCell="B1" zoomScaleSheetLayoutView="100" workbookViewId="0">
      <selection activeCell="F31" sqref="F31"/>
    </sheetView>
  </sheetViews>
  <sheetFormatPr defaultRowHeight="12.75"/>
  <cols>
    <col min="1" max="1" width="7.140625" style="496" customWidth="1"/>
    <col min="2" max="2" width="32" style="496" customWidth="1"/>
    <col min="3" max="3" width="18.42578125" style="496" customWidth="1"/>
    <col min="4" max="4" width="9.7109375" style="496" customWidth="1"/>
    <col min="5" max="5" width="14.85546875" style="496" customWidth="1"/>
    <col min="6" max="6" width="10.7109375" style="496" customWidth="1"/>
    <col min="7" max="7" width="9.5703125" style="496" customWidth="1"/>
    <col min="8" max="8" width="10.5703125" style="496" customWidth="1"/>
    <col min="9" max="10" width="9.85546875" style="496" customWidth="1"/>
    <col min="11" max="11" width="10.140625" style="496" customWidth="1"/>
    <col min="12" max="12" width="9.42578125" style="496" customWidth="1"/>
    <col min="13" max="13" width="10.28515625" style="496" customWidth="1"/>
    <col min="14" max="16" width="9.85546875" style="496" customWidth="1"/>
    <col min="17" max="17" width="9.28515625" style="496" customWidth="1"/>
    <col min="18" max="256" width="9.140625" style="496"/>
    <col min="257" max="257" width="7.140625" style="496" customWidth="1"/>
    <col min="258" max="258" width="7" style="496" customWidth="1"/>
    <col min="259" max="259" width="26.5703125" style="496" customWidth="1"/>
    <col min="260" max="260" width="9.7109375" style="496" customWidth="1"/>
    <col min="261" max="261" width="14.85546875" style="496" customWidth="1"/>
    <col min="262" max="262" width="10.7109375" style="496" customWidth="1"/>
    <col min="263" max="263" width="9.5703125" style="496" customWidth="1"/>
    <col min="264" max="264" width="10.5703125" style="496" customWidth="1"/>
    <col min="265" max="266" width="9.85546875" style="496" customWidth="1"/>
    <col min="267" max="267" width="10.140625" style="496" customWidth="1"/>
    <col min="268" max="268" width="9.42578125" style="496" customWidth="1"/>
    <col min="269" max="269" width="10.28515625" style="496" customWidth="1"/>
    <col min="270" max="272" width="9.85546875" style="496" customWidth="1"/>
    <col min="273" max="273" width="9.28515625" style="496" customWidth="1"/>
    <col min="274" max="512" width="9.140625" style="496"/>
    <col min="513" max="513" width="7.140625" style="496" customWidth="1"/>
    <col min="514" max="514" width="7" style="496" customWidth="1"/>
    <col min="515" max="515" width="26.5703125" style="496" customWidth="1"/>
    <col min="516" max="516" width="9.7109375" style="496" customWidth="1"/>
    <col min="517" max="517" width="14.85546875" style="496" customWidth="1"/>
    <col min="518" max="518" width="10.7109375" style="496" customWidth="1"/>
    <col min="519" max="519" width="9.5703125" style="496" customWidth="1"/>
    <col min="520" max="520" width="10.5703125" style="496" customWidth="1"/>
    <col min="521" max="522" width="9.85546875" style="496" customWidth="1"/>
    <col min="523" max="523" width="10.140625" style="496" customWidth="1"/>
    <col min="524" max="524" width="9.42578125" style="496" customWidth="1"/>
    <col min="525" max="525" width="10.28515625" style="496" customWidth="1"/>
    <col min="526" max="528" width="9.85546875" style="496" customWidth="1"/>
    <col min="529" max="529" width="9.28515625" style="496" customWidth="1"/>
    <col min="530" max="768" width="9.140625" style="496"/>
    <col min="769" max="769" width="7.140625" style="496" customWidth="1"/>
    <col min="770" max="770" width="7" style="496" customWidth="1"/>
    <col min="771" max="771" width="26.5703125" style="496" customWidth="1"/>
    <col min="772" max="772" width="9.7109375" style="496" customWidth="1"/>
    <col min="773" max="773" width="14.85546875" style="496" customWidth="1"/>
    <col min="774" max="774" width="10.7109375" style="496" customWidth="1"/>
    <col min="775" max="775" width="9.5703125" style="496" customWidth="1"/>
    <col min="776" max="776" width="10.5703125" style="496" customWidth="1"/>
    <col min="777" max="778" width="9.85546875" style="496" customWidth="1"/>
    <col min="779" max="779" width="10.140625" style="496" customWidth="1"/>
    <col min="780" max="780" width="9.42578125" style="496" customWidth="1"/>
    <col min="781" max="781" width="10.28515625" style="496" customWidth="1"/>
    <col min="782" max="784" width="9.85546875" style="496" customWidth="1"/>
    <col min="785" max="785" width="9.28515625" style="496" customWidth="1"/>
    <col min="786" max="1024" width="9.140625" style="496"/>
    <col min="1025" max="1025" width="7.140625" style="496" customWidth="1"/>
    <col min="1026" max="1026" width="7" style="496" customWidth="1"/>
    <col min="1027" max="1027" width="26.5703125" style="496" customWidth="1"/>
    <col min="1028" max="1028" width="9.7109375" style="496" customWidth="1"/>
    <col min="1029" max="1029" width="14.85546875" style="496" customWidth="1"/>
    <col min="1030" max="1030" width="10.7109375" style="496" customWidth="1"/>
    <col min="1031" max="1031" width="9.5703125" style="496" customWidth="1"/>
    <col min="1032" max="1032" width="10.5703125" style="496" customWidth="1"/>
    <col min="1033" max="1034" width="9.85546875" style="496" customWidth="1"/>
    <col min="1035" max="1035" width="10.140625" style="496" customWidth="1"/>
    <col min="1036" max="1036" width="9.42578125" style="496" customWidth="1"/>
    <col min="1037" max="1037" width="10.28515625" style="496" customWidth="1"/>
    <col min="1038" max="1040" width="9.85546875" style="496" customWidth="1"/>
    <col min="1041" max="1041" width="9.28515625" style="496" customWidth="1"/>
    <col min="1042" max="1280" width="9.140625" style="496"/>
    <col min="1281" max="1281" width="7.140625" style="496" customWidth="1"/>
    <col min="1282" max="1282" width="7" style="496" customWidth="1"/>
    <col min="1283" max="1283" width="26.5703125" style="496" customWidth="1"/>
    <col min="1284" max="1284" width="9.7109375" style="496" customWidth="1"/>
    <col min="1285" max="1285" width="14.85546875" style="496" customWidth="1"/>
    <col min="1286" max="1286" width="10.7109375" style="496" customWidth="1"/>
    <col min="1287" max="1287" width="9.5703125" style="496" customWidth="1"/>
    <col min="1288" max="1288" width="10.5703125" style="496" customWidth="1"/>
    <col min="1289" max="1290" width="9.85546875" style="496" customWidth="1"/>
    <col min="1291" max="1291" width="10.140625" style="496" customWidth="1"/>
    <col min="1292" max="1292" width="9.42578125" style="496" customWidth="1"/>
    <col min="1293" max="1293" width="10.28515625" style="496" customWidth="1"/>
    <col min="1294" max="1296" width="9.85546875" style="496" customWidth="1"/>
    <col min="1297" max="1297" width="9.28515625" style="496" customWidth="1"/>
    <col min="1298" max="1536" width="9.140625" style="496"/>
    <col min="1537" max="1537" width="7.140625" style="496" customWidth="1"/>
    <col min="1538" max="1538" width="7" style="496" customWidth="1"/>
    <col min="1539" max="1539" width="26.5703125" style="496" customWidth="1"/>
    <col min="1540" max="1540" width="9.7109375" style="496" customWidth="1"/>
    <col min="1541" max="1541" width="14.85546875" style="496" customWidth="1"/>
    <col min="1542" max="1542" width="10.7109375" style="496" customWidth="1"/>
    <col min="1543" max="1543" width="9.5703125" style="496" customWidth="1"/>
    <col min="1544" max="1544" width="10.5703125" style="496" customWidth="1"/>
    <col min="1545" max="1546" width="9.85546875" style="496" customWidth="1"/>
    <col min="1547" max="1547" width="10.140625" style="496" customWidth="1"/>
    <col min="1548" max="1548" width="9.42578125" style="496" customWidth="1"/>
    <col min="1549" max="1549" width="10.28515625" style="496" customWidth="1"/>
    <col min="1550" max="1552" width="9.85546875" style="496" customWidth="1"/>
    <col min="1553" max="1553" width="9.28515625" style="496" customWidth="1"/>
    <col min="1554" max="1792" width="9.140625" style="496"/>
    <col min="1793" max="1793" width="7.140625" style="496" customWidth="1"/>
    <col min="1794" max="1794" width="7" style="496" customWidth="1"/>
    <col min="1795" max="1795" width="26.5703125" style="496" customWidth="1"/>
    <col min="1796" max="1796" width="9.7109375" style="496" customWidth="1"/>
    <col min="1797" max="1797" width="14.85546875" style="496" customWidth="1"/>
    <col min="1798" max="1798" width="10.7109375" style="496" customWidth="1"/>
    <col min="1799" max="1799" width="9.5703125" style="496" customWidth="1"/>
    <col min="1800" max="1800" width="10.5703125" style="496" customWidth="1"/>
    <col min="1801" max="1802" width="9.85546875" style="496" customWidth="1"/>
    <col min="1803" max="1803" width="10.140625" style="496" customWidth="1"/>
    <col min="1804" max="1804" width="9.42578125" style="496" customWidth="1"/>
    <col min="1805" max="1805" width="10.28515625" style="496" customWidth="1"/>
    <col min="1806" max="1808" width="9.85546875" style="496" customWidth="1"/>
    <col min="1809" max="1809" width="9.28515625" style="496" customWidth="1"/>
    <col min="1810" max="2048" width="9.140625" style="496"/>
    <col min="2049" max="2049" width="7.140625" style="496" customWidth="1"/>
    <col min="2050" max="2050" width="7" style="496" customWidth="1"/>
    <col min="2051" max="2051" width="26.5703125" style="496" customWidth="1"/>
    <col min="2052" max="2052" width="9.7109375" style="496" customWidth="1"/>
    <col min="2053" max="2053" width="14.85546875" style="496" customWidth="1"/>
    <col min="2054" max="2054" width="10.7109375" style="496" customWidth="1"/>
    <col min="2055" max="2055" width="9.5703125" style="496" customWidth="1"/>
    <col min="2056" max="2056" width="10.5703125" style="496" customWidth="1"/>
    <col min="2057" max="2058" width="9.85546875" style="496" customWidth="1"/>
    <col min="2059" max="2059" width="10.140625" style="496" customWidth="1"/>
    <col min="2060" max="2060" width="9.42578125" style="496" customWidth="1"/>
    <col min="2061" max="2061" width="10.28515625" style="496" customWidth="1"/>
    <col min="2062" max="2064" width="9.85546875" style="496" customWidth="1"/>
    <col min="2065" max="2065" width="9.28515625" style="496" customWidth="1"/>
    <col min="2066" max="2304" width="9.140625" style="496"/>
    <col min="2305" max="2305" width="7.140625" style="496" customWidth="1"/>
    <col min="2306" max="2306" width="7" style="496" customWidth="1"/>
    <col min="2307" max="2307" width="26.5703125" style="496" customWidth="1"/>
    <col min="2308" max="2308" width="9.7109375" style="496" customWidth="1"/>
    <col min="2309" max="2309" width="14.85546875" style="496" customWidth="1"/>
    <col min="2310" max="2310" width="10.7109375" style="496" customWidth="1"/>
    <col min="2311" max="2311" width="9.5703125" style="496" customWidth="1"/>
    <col min="2312" max="2312" width="10.5703125" style="496" customWidth="1"/>
    <col min="2313" max="2314" width="9.85546875" style="496" customWidth="1"/>
    <col min="2315" max="2315" width="10.140625" style="496" customWidth="1"/>
    <col min="2316" max="2316" width="9.42578125" style="496" customWidth="1"/>
    <col min="2317" max="2317" width="10.28515625" style="496" customWidth="1"/>
    <col min="2318" max="2320" width="9.85546875" style="496" customWidth="1"/>
    <col min="2321" max="2321" width="9.28515625" style="496" customWidth="1"/>
    <col min="2322" max="2560" width="9.140625" style="496"/>
    <col min="2561" max="2561" width="7.140625" style="496" customWidth="1"/>
    <col min="2562" max="2562" width="7" style="496" customWidth="1"/>
    <col min="2563" max="2563" width="26.5703125" style="496" customWidth="1"/>
    <col min="2564" max="2564" width="9.7109375" style="496" customWidth="1"/>
    <col min="2565" max="2565" width="14.85546875" style="496" customWidth="1"/>
    <col min="2566" max="2566" width="10.7109375" style="496" customWidth="1"/>
    <col min="2567" max="2567" width="9.5703125" style="496" customWidth="1"/>
    <col min="2568" max="2568" width="10.5703125" style="496" customWidth="1"/>
    <col min="2569" max="2570" width="9.85546875" style="496" customWidth="1"/>
    <col min="2571" max="2571" width="10.140625" style="496" customWidth="1"/>
    <col min="2572" max="2572" width="9.42578125" style="496" customWidth="1"/>
    <col min="2573" max="2573" width="10.28515625" style="496" customWidth="1"/>
    <col min="2574" max="2576" width="9.85546875" style="496" customWidth="1"/>
    <col min="2577" max="2577" width="9.28515625" style="496" customWidth="1"/>
    <col min="2578" max="2816" width="9.140625" style="496"/>
    <col min="2817" max="2817" width="7.140625" style="496" customWidth="1"/>
    <col min="2818" max="2818" width="7" style="496" customWidth="1"/>
    <col min="2819" max="2819" width="26.5703125" style="496" customWidth="1"/>
    <col min="2820" max="2820" width="9.7109375" style="496" customWidth="1"/>
    <col min="2821" max="2821" width="14.85546875" style="496" customWidth="1"/>
    <col min="2822" max="2822" width="10.7109375" style="496" customWidth="1"/>
    <col min="2823" max="2823" width="9.5703125" style="496" customWidth="1"/>
    <col min="2824" max="2824" width="10.5703125" style="496" customWidth="1"/>
    <col min="2825" max="2826" width="9.85546875" style="496" customWidth="1"/>
    <col min="2827" max="2827" width="10.140625" style="496" customWidth="1"/>
    <col min="2828" max="2828" width="9.42578125" style="496" customWidth="1"/>
    <col min="2829" max="2829" width="10.28515625" style="496" customWidth="1"/>
    <col min="2830" max="2832" width="9.85546875" style="496" customWidth="1"/>
    <col min="2833" max="2833" width="9.28515625" style="496" customWidth="1"/>
    <col min="2834" max="3072" width="9.140625" style="496"/>
    <col min="3073" max="3073" width="7.140625" style="496" customWidth="1"/>
    <col min="3074" max="3074" width="7" style="496" customWidth="1"/>
    <col min="3075" max="3075" width="26.5703125" style="496" customWidth="1"/>
    <col min="3076" max="3076" width="9.7109375" style="496" customWidth="1"/>
    <col min="3077" max="3077" width="14.85546875" style="496" customWidth="1"/>
    <col min="3078" max="3078" width="10.7109375" style="496" customWidth="1"/>
    <col min="3079" max="3079" width="9.5703125" style="496" customWidth="1"/>
    <col min="3080" max="3080" width="10.5703125" style="496" customWidth="1"/>
    <col min="3081" max="3082" width="9.85546875" style="496" customWidth="1"/>
    <col min="3083" max="3083" width="10.140625" style="496" customWidth="1"/>
    <col min="3084" max="3084" width="9.42578125" style="496" customWidth="1"/>
    <col min="3085" max="3085" width="10.28515625" style="496" customWidth="1"/>
    <col min="3086" max="3088" width="9.85546875" style="496" customWidth="1"/>
    <col min="3089" max="3089" width="9.28515625" style="496" customWidth="1"/>
    <col min="3090" max="3328" width="9.140625" style="496"/>
    <col min="3329" max="3329" width="7.140625" style="496" customWidth="1"/>
    <col min="3330" max="3330" width="7" style="496" customWidth="1"/>
    <col min="3331" max="3331" width="26.5703125" style="496" customWidth="1"/>
    <col min="3332" max="3332" width="9.7109375" style="496" customWidth="1"/>
    <col min="3333" max="3333" width="14.85546875" style="496" customWidth="1"/>
    <col min="3334" max="3334" width="10.7109375" style="496" customWidth="1"/>
    <col min="3335" max="3335" width="9.5703125" style="496" customWidth="1"/>
    <col min="3336" max="3336" width="10.5703125" style="496" customWidth="1"/>
    <col min="3337" max="3338" width="9.85546875" style="496" customWidth="1"/>
    <col min="3339" max="3339" width="10.140625" style="496" customWidth="1"/>
    <col min="3340" max="3340" width="9.42578125" style="496" customWidth="1"/>
    <col min="3341" max="3341" width="10.28515625" style="496" customWidth="1"/>
    <col min="3342" max="3344" width="9.85546875" style="496" customWidth="1"/>
    <col min="3345" max="3345" width="9.28515625" style="496" customWidth="1"/>
    <col min="3346" max="3584" width="9.140625" style="496"/>
    <col min="3585" max="3585" width="7.140625" style="496" customWidth="1"/>
    <col min="3586" max="3586" width="7" style="496" customWidth="1"/>
    <col min="3587" max="3587" width="26.5703125" style="496" customWidth="1"/>
    <col min="3588" max="3588" width="9.7109375" style="496" customWidth="1"/>
    <col min="3589" max="3589" width="14.85546875" style="496" customWidth="1"/>
    <col min="3590" max="3590" width="10.7109375" style="496" customWidth="1"/>
    <col min="3591" max="3591" width="9.5703125" style="496" customWidth="1"/>
    <col min="3592" max="3592" width="10.5703125" style="496" customWidth="1"/>
    <col min="3593" max="3594" width="9.85546875" style="496" customWidth="1"/>
    <col min="3595" max="3595" width="10.140625" style="496" customWidth="1"/>
    <col min="3596" max="3596" width="9.42578125" style="496" customWidth="1"/>
    <col min="3597" max="3597" width="10.28515625" style="496" customWidth="1"/>
    <col min="3598" max="3600" width="9.85546875" style="496" customWidth="1"/>
    <col min="3601" max="3601" width="9.28515625" style="496" customWidth="1"/>
    <col min="3602" max="3840" width="9.140625" style="496"/>
    <col min="3841" max="3841" width="7.140625" style="496" customWidth="1"/>
    <col min="3842" max="3842" width="7" style="496" customWidth="1"/>
    <col min="3843" max="3843" width="26.5703125" style="496" customWidth="1"/>
    <col min="3844" max="3844" width="9.7109375" style="496" customWidth="1"/>
    <col min="3845" max="3845" width="14.85546875" style="496" customWidth="1"/>
    <col min="3846" max="3846" width="10.7109375" style="496" customWidth="1"/>
    <col min="3847" max="3847" width="9.5703125" style="496" customWidth="1"/>
    <col min="3848" max="3848" width="10.5703125" style="496" customWidth="1"/>
    <col min="3849" max="3850" width="9.85546875" style="496" customWidth="1"/>
    <col min="3851" max="3851" width="10.140625" style="496" customWidth="1"/>
    <col min="3852" max="3852" width="9.42578125" style="496" customWidth="1"/>
    <col min="3853" max="3853" width="10.28515625" style="496" customWidth="1"/>
    <col min="3854" max="3856" width="9.85546875" style="496" customWidth="1"/>
    <col min="3857" max="3857" width="9.28515625" style="496" customWidth="1"/>
    <col min="3858" max="4096" width="9.140625" style="496"/>
    <col min="4097" max="4097" width="7.140625" style="496" customWidth="1"/>
    <col min="4098" max="4098" width="7" style="496" customWidth="1"/>
    <col min="4099" max="4099" width="26.5703125" style="496" customWidth="1"/>
    <col min="4100" max="4100" width="9.7109375" style="496" customWidth="1"/>
    <col min="4101" max="4101" width="14.85546875" style="496" customWidth="1"/>
    <col min="4102" max="4102" width="10.7109375" style="496" customWidth="1"/>
    <col min="4103" max="4103" width="9.5703125" style="496" customWidth="1"/>
    <col min="4104" max="4104" width="10.5703125" style="496" customWidth="1"/>
    <col min="4105" max="4106" width="9.85546875" style="496" customWidth="1"/>
    <col min="4107" max="4107" width="10.140625" style="496" customWidth="1"/>
    <col min="4108" max="4108" width="9.42578125" style="496" customWidth="1"/>
    <col min="4109" max="4109" width="10.28515625" style="496" customWidth="1"/>
    <col min="4110" max="4112" width="9.85546875" style="496" customWidth="1"/>
    <col min="4113" max="4113" width="9.28515625" style="496" customWidth="1"/>
    <col min="4114" max="4352" width="9.140625" style="496"/>
    <col min="4353" max="4353" width="7.140625" style="496" customWidth="1"/>
    <col min="4354" max="4354" width="7" style="496" customWidth="1"/>
    <col min="4355" max="4355" width="26.5703125" style="496" customWidth="1"/>
    <col min="4356" max="4356" width="9.7109375" style="496" customWidth="1"/>
    <col min="4357" max="4357" width="14.85546875" style="496" customWidth="1"/>
    <col min="4358" max="4358" width="10.7109375" style="496" customWidth="1"/>
    <col min="4359" max="4359" width="9.5703125" style="496" customWidth="1"/>
    <col min="4360" max="4360" width="10.5703125" style="496" customWidth="1"/>
    <col min="4361" max="4362" width="9.85546875" style="496" customWidth="1"/>
    <col min="4363" max="4363" width="10.140625" style="496" customWidth="1"/>
    <col min="4364" max="4364" width="9.42578125" style="496" customWidth="1"/>
    <col min="4365" max="4365" width="10.28515625" style="496" customWidth="1"/>
    <col min="4366" max="4368" width="9.85546875" style="496" customWidth="1"/>
    <col min="4369" max="4369" width="9.28515625" style="496" customWidth="1"/>
    <col min="4370" max="4608" width="9.140625" style="496"/>
    <col min="4609" max="4609" width="7.140625" style="496" customWidth="1"/>
    <col min="4610" max="4610" width="7" style="496" customWidth="1"/>
    <col min="4611" max="4611" width="26.5703125" style="496" customWidth="1"/>
    <col min="4612" max="4612" width="9.7109375" style="496" customWidth="1"/>
    <col min="4613" max="4613" width="14.85546875" style="496" customWidth="1"/>
    <col min="4614" max="4614" width="10.7109375" style="496" customWidth="1"/>
    <col min="4615" max="4615" width="9.5703125" style="496" customWidth="1"/>
    <col min="4616" max="4616" width="10.5703125" style="496" customWidth="1"/>
    <col min="4617" max="4618" width="9.85546875" style="496" customWidth="1"/>
    <col min="4619" max="4619" width="10.140625" style="496" customWidth="1"/>
    <col min="4620" max="4620" width="9.42578125" style="496" customWidth="1"/>
    <col min="4621" max="4621" width="10.28515625" style="496" customWidth="1"/>
    <col min="4622" max="4624" width="9.85546875" style="496" customWidth="1"/>
    <col min="4625" max="4625" width="9.28515625" style="496" customWidth="1"/>
    <col min="4626" max="4864" width="9.140625" style="496"/>
    <col min="4865" max="4865" width="7.140625" style="496" customWidth="1"/>
    <col min="4866" max="4866" width="7" style="496" customWidth="1"/>
    <col min="4867" max="4867" width="26.5703125" style="496" customWidth="1"/>
    <col min="4868" max="4868" width="9.7109375" style="496" customWidth="1"/>
    <col min="4869" max="4869" width="14.85546875" style="496" customWidth="1"/>
    <col min="4870" max="4870" width="10.7109375" style="496" customWidth="1"/>
    <col min="4871" max="4871" width="9.5703125" style="496" customWidth="1"/>
    <col min="4872" max="4872" width="10.5703125" style="496" customWidth="1"/>
    <col min="4873" max="4874" width="9.85546875" style="496" customWidth="1"/>
    <col min="4875" max="4875" width="10.140625" style="496" customWidth="1"/>
    <col min="4876" max="4876" width="9.42578125" style="496" customWidth="1"/>
    <col min="4877" max="4877" width="10.28515625" style="496" customWidth="1"/>
    <col min="4878" max="4880" width="9.85546875" style="496" customWidth="1"/>
    <col min="4881" max="4881" width="9.28515625" style="496" customWidth="1"/>
    <col min="4882" max="5120" width="9.140625" style="496"/>
    <col min="5121" max="5121" width="7.140625" style="496" customWidth="1"/>
    <col min="5122" max="5122" width="7" style="496" customWidth="1"/>
    <col min="5123" max="5123" width="26.5703125" style="496" customWidth="1"/>
    <col min="5124" max="5124" width="9.7109375" style="496" customWidth="1"/>
    <col min="5125" max="5125" width="14.85546875" style="496" customWidth="1"/>
    <col min="5126" max="5126" width="10.7109375" style="496" customWidth="1"/>
    <col min="5127" max="5127" width="9.5703125" style="496" customWidth="1"/>
    <col min="5128" max="5128" width="10.5703125" style="496" customWidth="1"/>
    <col min="5129" max="5130" width="9.85546875" style="496" customWidth="1"/>
    <col min="5131" max="5131" width="10.140625" style="496" customWidth="1"/>
    <col min="5132" max="5132" width="9.42578125" style="496" customWidth="1"/>
    <col min="5133" max="5133" width="10.28515625" style="496" customWidth="1"/>
    <col min="5134" max="5136" width="9.85546875" style="496" customWidth="1"/>
    <col min="5137" max="5137" width="9.28515625" style="496" customWidth="1"/>
    <col min="5138" max="5376" width="9.140625" style="496"/>
    <col min="5377" max="5377" width="7.140625" style="496" customWidth="1"/>
    <col min="5378" max="5378" width="7" style="496" customWidth="1"/>
    <col min="5379" max="5379" width="26.5703125" style="496" customWidth="1"/>
    <col min="5380" max="5380" width="9.7109375" style="496" customWidth="1"/>
    <col min="5381" max="5381" width="14.85546875" style="496" customWidth="1"/>
    <col min="5382" max="5382" width="10.7109375" style="496" customWidth="1"/>
    <col min="5383" max="5383" width="9.5703125" style="496" customWidth="1"/>
    <col min="5384" max="5384" width="10.5703125" style="496" customWidth="1"/>
    <col min="5385" max="5386" width="9.85546875" style="496" customWidth="1"/>
    <col min="5387" max="5387" width="10.140625" style="496" customWidth="1"/>
    <col min="5388" max="5388" width="9.42578125" style="496" customWidth="1"/>
    <col min="5389" max="5389" width="10.28515625" style="496" customWidth="1"/>
    <col min="5390" max="5392" width="9.85546875" style="496" customWidth="1"/>
    <col min="5393" max="5393" width="9.28515625" style="496" customWidth="1"/>
    <col min="5394" max="5632" width="9.140625" style="496"/>
    <col min="5633" max="5633" width="7.140625" style="496" customWidth="1"/>
    <col min="5634" max="5634" width="7" style="496" customWidth="1"/>
    <col min="5635" max="5635" width="26.5703125" style="496" customWidth="1"/>
    <col min="5636" max="5636" width="9.7109375" style="496" customWidth="1"/>
    <col min="5637" max="5637" width="14.85546875" style="496" customWidth="1"/>
    <col min="5638" max="5638" width="10.7109375" style="496" customWidth="1"/>
    <col min="5639" max="5639" width="9.5703125" style="496" customWidth="1"/>
    <col min="5640" max="5640" width="10.5703125" style="496" customWidth="1"/>
    <col min="5641" max="5642" width="9.85546875" style="496" customWidth="1"/>
    <col min="5643" max="5643" width="10.140625" style="496" customWidth="1"/>
    <col min="5644" max="5644" width="9.42578125" style="496" customWidth="1"/>
    <col min="5645" max="5645" width="10.28515625" style="496" customWidth="1"/>
    <col min="5646" max="5648" width="9.85546875" style="496" customWidth="1"/>
    <col min="5649" max="5649" width="9.28515625" style="496" customWidth="1"/>
    <col min="5650" max="5888" width="9.140625" style="496"/>
    <col min="5889" max="5889" width="7.140625" style="496" customWidth="1"/>
    <col min="5890" max="5890" width="7" style="496" customWidth="1"/>
    <col min="5891" max="5891" width="26.5703125" style="496" customWidth="1"/>
    <col min="5892" max="5892" width="9.7109375" style="496" customWidth="1"/>
    <col min="5893" max="5893" width="14.85546875" style="496" customWidth="1"/>
    <col min="5894" max="5894" width="10.7109375" style="496" customWidth="1"/>
    <col min="5895" max="5895" width="9.5703125" style="496" customWidth="1"/>
    <col min="5896" max="5896" width="10.5703125" style="496" customWidth="1"/>
    <col min="5897" max="5898" width="9.85546875" style="496" customWidth="1"/>
    <col min="5899" max="5899" width="10.140625" style="496" customWidth="1"/>
    <col min="5900" max="5900" width="9.42578125" style="496" customWidth="1"/>
    <col min="5901" max="5901" width="10.28515625" style="496" customWidth="1"/>
    <col min="5902" max="5904" width="9.85546875" style="496" customWidth="1"/>
    <col min="5905" max="5905" width="9.28515625" style="496" customWidth="1"/>
    <col min="5906" max="6144" width="9.140625" style="496"/>
    <col min="6145" max="6145" width="7.140625" style="496" customWidth="1"/>
    <col min="6146" max="6146" width="7" style="496" customWidth="1"/>
    <col min="6147" max="6147" width="26.5703125" style="496" customWidth="1"/>
    <col min="6148" max="6148" width="9.7109375" style="496" customWidth="1"/>
    <col min="6149" max="6149" width="14.85546875" style="496" customWidth="1"/>
    <col min="6150" max="6150" width="10.7109375" style="496" customWidth="1"/>
    <col min="6151" max="6151" width="9.5703125" style="496" customWidth="1"/>
    <col min="6152" max="6152" width="10.5703125" style="496" customWidth="1"/>
    <col min="6153" max="6154" width="9.85546875" style="496" customWidth="1"/>
    <col min="6155" max="6155" width="10.140625" style="496" customWidth="1"/>
    <col min="6156" max="6156" width="9.42578125" style="496" customWidth="1"/>
    <col min="6157" max="6157" width="10.28515625" style="496" customWidth="1"/>
    <col min="6158" max="6160" width="9.85546875" style="496" customWidth="1"/>
    <col min="6161" max="6161" width="9.28515625" style="496" customWidth="1"/>
    <col min="6162" max="6400" width="9.140625" style="496"/>
    <col min="6401" max="6401" width="7.140625" style="496" customWidth="1"/>
    <col min="6402" max="6402" width="7" style="496" customWidth="1"/>
    <col min="6403" max="6403" width="26.5703125" style="496" customWidth="1"/>
    <col min="6404" max="6404" width="9.7109375" style="496" customWidth="1"/>
    <col min="6405" max="6405" width="14.85546875" style="496" customWidth="1"/>
    <col min="6406" max="6406" width="10.7109375" style="496" customWidth="1"/>
    <col min="6407" max="6407" width="9.5703125" style="496" customWidth="1"/>
    <col min="6408" max="6408" width="10.5703125" style="496" customWidth="1"/>
    <col min="6409" max="6410" width="9.85546875" style="496" customWidth="1"/>
    <col min="6411" max="6411" width="10.140625" style="496" customWidth="1"/>
    <col min="6412" max="6412" width="9.42578125" style="496" customWidth="1"/>
    <col min="6413" max="6413" width="10.28515625" style="496" customWidth="1"/>
    <col min="6414" max="6416" width="9.85546875" style="496" customWidth="1"/>
    <col min="6417" max="6417" width="9.28515625" style="496" customWidth="1"/>
    <col min="6418" max="6656" width="9.140625" style="496"/>
    <col min="6657" max="6657" width="7.140625" style="496" customWidth="1"/>
    <col min="6658" max="6658" width="7" style="496" customWidth="1"/>
    <col min="6659" max="6659" width="26.5703125" style="496" customWidth="1"/>
    <col min="6660" max="6660" width="9.7109375" style="496" customWidth="1"/>
    <col min="6661" max="6661" width="14.85546875" style="496" customWidth="1"/>
    <col min="6662" max="6662" width="10.7109375" style="496" customWidth="1"/>
    <col min="6663" max="6663" width="9.5703125" style="496" customWidth="1"/>
    <col min="6664" max="6664" width="10.5703125" style="496" customWidth="1"/>
    <col min="6665" max="6666" width="9.85546875" style="496" customWidth="1"/>
    <col min="6667" max="6667" width="10.140625" style="496" customWidth="1"/>
    <col min="6668" max="6668" width="9.42578125" style="496" customWidth="1"/>
    <col min="6669" max="6669" width="10.28515625" style="496" customWidth="1"/>
    <col min="6670" max="6672" width="9.85546875" style="496" customWidth="1"/>
    <col min="6673" max="6673" width="9.28515625" style="496" customWidth="1"/>
    <col min="6674" max="6912" width="9.140625" style="496"/>
    <col min="6913" max="6913" width="7.140625" style="496" customWidth="1"/>
    <col min="6914" max="6914" width="7" style="496" customWidth="1"/>
    <col min="6915" max="6915" width="26.5703125" style="496" customWidth="1"/>
    <col min="6916" max="6916" width="9.7109375" style="496" customWidth="1"/>
    <col min="6917" max="6917" width="14.85546875" style="496" customWidth="1"/>
    <col min="6918" max="6918" width="10.7109375" style="496" customWidth="1"/>
    <col min="6919" max="6919" width="9.5703125" style="496" customWidth="1"/>
    <col min="6920" max="6920" width="10.5703125" style="496" customWidth="1"/>
    <col min="6921" max="6922" width="9.85546875" style="496" customWidth="1"/>
    <col min="6923" max="6923" width="10.140625" style="496" customWidth="1"/>
    <col min="6924" max="6924" width="9.42578125" style="496" customWidth="1"/>
    <col min="6925" max="6925" width="10.28515625" style="496" customWidth="1"/>
    <col min="6926" max="6928" width="9.85546875" style="496" customWidth="1"/>
    <col min="6929" max="6929" width="9.28515625" style="496" customWidth="1"/>
    <col min="6930" max="7168" width="9.140625" style="496"/>
    <col min="7169" max="7169" width="7.140625" style="496" customWidth="1"/>
    <col min="7170" max="7170" width="7" style="496" customWidth="1"/>
    <col min="7171" max="7171" width="26.5703125" style="496" customWidth="1"/>
    <col min="7172" max="7172" width="9.7109375" style="496" customWidth="1"/>
    <col min="7173" max="7173" width="14.85546875" style="496" customWidth="1"/>
    <col min="7174" max="7174" width="10.7109375" style="496" customWidth="1"/>
    <col min="7175" max="7175" width="9.5703125" style="496" customWidth="1"/>
    <col min="7176" max="7176" width="10.5703125" style="496" customWidth="1"/>
    <col min="7177" max="7178" width="9.85546875" style="496" customWidth="1"/>
    <col min="7179" max="7179" width="10.140625" style="496" customWidth="1"/>
    <col min="7180" max="7180" width="9.42578125" style="496" customWidth="1"/>
    <col min="7181" max="7181" width="10.28515625" style="496" customWidth="1"/>
    <col min="7182" max="7184" width="9.85546875" style="496" customWidth="1"/>
    <col min="7185" max="7185" width="9.28515625" style="496" customWidth="1"/>
    <col min="7186" max="7424" width="9.140625" style="496"/>
    <col min="7425" max="7425" width="7.140625" style="496" customWidth="1"/>
    <col min="7426" max="7426" width="7" style="496" customWidth="1"/>
    <col min="7427" max="7427" width="26.5703125" style="496" customWidth="1"/>
    <col min="7428" max="7428" width="9.7109375" style="496" customWidth="1"/>
    <col min="7429" max="7429" width="14.85546875" style="496" customWidth="1"/>
    <col min="7430" max="7430" width="10.7109375" style="496" customWidth="1"/>
    <col min="7431" max="7431" width="9.5703125" style="496" customWidth="1"/>
    <col min="7432" max="7432" width="10.5703125" style="496" customWidth="1"/>
    <col min="7433" max="7434" width="9.85546875" style="496" customWidth="1"/>
    <col min="7435" max="7435" width="10.140625" style="496" customWidth="1"/>
    <col min="7436" max="7436" width="9.42578125" style="496" customWidth="1"/>
    <col min="7437" max="7437" width="10.28515625" style="496" customWidth="1"/>
    <col min="7438" max="7440" width="9.85546875" style="496" customWidth="1"/>
    <col min="7441" max="7441" width="9.28515625" style="496" customWidth="1"/>
    <col min="7442" max="7680" width="9.140625" style="496"/>
    <col min="7681" max="7681" width="7.140625" style="496" customWidth="1"/>
    <col min="7682" max="7682" width="7" style="496" customWidth="1"/>
    <col min="7683" max="7683" width="26.5703125" style="496" customWidth="1"/>
    <col min="7684" max="7684" width="9.7109375" style="496" customWidth="1"/>
    <col min="7685" max="7685" width="14.85546875" style="496" customWidth="1"/>
    <col min="7686" max="7686" width="10.7109375" style="496" customWidth="1"/>
    <col min="7687" max="7687" width="9.5703125" style="496" customWidth="1"/>
    <col min="7688" max="7688" width="10.5703125" style="496" customWidth="1"/>
    <col min="7689" max="7690" width="9.85546875" style="496" customWidth="1"/>
    <col min="7691" max="7691" width="10.140625" style="496" customWidth="1"/>
    <col min="7692" max="7692" width="9.42578125" style="496" customWidth="1"/>
    <col min="7693" max="7693" width="10.28515625" style="496" customWidth="1"/>
    <col min="7694" max="7696" width="9.85546875" style="496" customWidth="1"/>
    <col min="7697" max="7697" width="9.28515625" style="496" customWidth="1"/>
    <col min="7698" max="7936" width="9.140625" style="496"/>
    <col min="7937" max="7937" width="7.140625" style="496" customWidth="1"/>
    <col min="7938" max="7938" width="7" style="496" customWidth="1"/>
    <col min="7939" max="7939" width="26.5703125" style="496" customWidth="1"/>
    <col min="7940" max="7940" width="9.7109375" style="496" customWidth="1"/>
    <col min="7941" max="7941" width="14.85546875" style="496" customWidth="1"/>
    <col min="7942" max="7942" width="10.7109375" style="496" customWidth="1"/>
    <col min="7943" max="7943" width="9.5703125" style="496" customWidth="1"/>
    <col min="7944" max="7944" width="10.5703125" style="496" customWidth="1"/>
    <col min="7945" max="7946" width="9.85546875" style="496" customWidth="1"/>
    <col min="7947" max="7947" width="10.140625" style="496" customWidth="1"/>
    <col min="7948" max="7948" width="9.42578125" style="496" customWidth="1"/>
    <col min="7949" max="7949" width="10.28515625" style="496" customWidth="1"/>
    <col min="7950" max="7952" width="9.85546875" style="496" customWidth="1"/>
    <col min="7953" max="7953" width="9.28515625" style="496" customWidth="1"/>
    <col min="7954" max="8192" width="9.140625" style="496"/>
    <col min="8193" max="8193" width="7.140625" style="496" customWidth="1"/>
    <col min="8194" max="8194" width="7" style="496" customWidth="1"/>
    <col min="8195" max="8195" width="26.5703125" style="496" customWidth="1"/>
    <col min="8196" max="8196" width="9.7109375" style="496" customWidth="1"/>
    <col min="8197" max="8197" width="14.85546875" style="496" customWidth="1"/>
    <col min="8198" max="8198" width="10.7109375" style="496" customWidth="1"/>
    <col min="8199" max="8199" width="9.5703125" style="496" customWidth="1"/>
    <col min="8200" max="8200" width="10.5703125" style="496" customWidth="1"/>
    <col min="8201" max="8202" width="9.85546875" style="496" customWidth="1"/>
    <col min="8203" max="8203" width="10.140625" style="496" customWidth="1"/>
    <col min="8204" max="8204" width="9.42578125" style="496" customWidth="1"/>
    <col min="8205" max="8205" width="10.28515625" style="496" customWidth="1"/>
    <col min="8206" max="8208" width="9.85546875" style="496" customWidth="1"/>
    <col min="8209" max="8209" width="9.28515625" style="496" customWidth="1"/>
    <col min="8210" max="8448" width="9.140625" style="496"/>
    <col min="8449" max="8449" width="7.140625" style="496" customWidth="1"/>
    <col min="8450" max="8450" width="7" style="496" customWidth="1"/>
    <col min="8451" max="8451" width="26.5703125" style="496" customWidth="1"/>
    <col min="8452" max="8452" width="9.7109375" style="496" customWidth="1"/>
    <col min="8453" max="8453" width="14.85546875" style="496" customWidth="1"/>
    <col min="8454" max="8454" width="10.7109375" style="496" customWidth="1"/>
    <col min="8455" max="8455" width="9.5703125" style="496" customWidth="1"/>
    <col min="8456" max="8456" width="10.5703125" style="496" customWidth="1"/>
    <col min="8457" max="8458" width="9.85546875" style="496" customWidth="1"/>
    <col min="8459" max="8459" width="10.140625" style="496" customWidth="1"/>
    <col min="8460" max="8460" width="9.42578125" style="496" customWidth="1"/>
    <col min="8461" max="8461" width="10.28515625" style="496" customWidth="1"/>
    <col min="8462" max="8464" width="9.85546875" style="496" customWidth="1"/>
    <col min="8465" max="8465" width="9.28515625" style="496" customWidth="1"/>
    <col min="8466" max="8704" width="9.140625" style="496"/>
    <col min="8705" max="8705" width="7.140625" style="496" customWidth="1"/>
    <col min="8706" max="8706" width="7" style="496" customWidth="1"/>
    <col min="8707" max="8707" width="26.5703125" style="496" customWidth="1"/>
    <col min="8708" max="8708" width="9.7109375" style="496" customWidth="1"/>
    <col min="8709" max="8709" width="14.85546875" style="496" customWidth="1"/>
    <col min="8710" max="8710" width="10.7109375" style="496" customWidth="1"/>
    <col min="8711" max="8711" width="9.5703125" style="496" customWidth="1"/>
    <col min="8712" max="8712" width="10.5703125" style="496" customWidth="1"/>
    <col min="8713" max="8714" width="9.85546875" style="496" customWidth="1"/>
    <col min="8715" max="8715" width="10.140625" style="496" customWidth="1"/>
    <col min="8716" max="8716" width="9.42578125" style="496" customWidth="1"/>
    <col min="8717" max="8717" width="10.28515625" style="496" customWidth="1"/>
    <col min="8718" max="8720" width="9.85546875" style="496" customWidth="1"/>
    <col min="8721" max="8721" width="9.28515625" style="496" customWidth="1"/>
    <col min="8722" max="8960" width="9.140625" style="496"/>
    <col min="8961" max="8961" width="7.140625" style="496" customWidth="1"/>
    <col min="8962" max="8962" width="7" style="496" customWidth="1"/>
    <col min="8963" max="8963" width="26.5703125" style="496" customWidth="1"/>
    <col min="8964" max="8964" width="9.7109375" style="496" customWidth="1"/>
    <col min="8965" max="8965" width="14.85546875" style="496" customWidth="1"/>
    <col min="8966" max="8966" width="10.7109375" style="496" customWidth="1"/>
    <col min="8967" max="8967" width="9.5703125" style="496" customWidth="1"/>
    <col min="8968" max="8968" width="10.5703125" style="496" customWidth="1"/>
    <col min="8969" max="8970" width="9.85546875" style="496" customWidth="1"/>
    <col min="8971" max="8971" width="10.140625" style="496" customWidth="1"/>
    <col min="8972" max="8972" width="9.42578125" style="496" customWidth="1"/>
    <col min="8973" max="8973" width="10.28515625" style="496" customWidth="1"/>
    <col min="8974" max="8976" width="9.85546875" style="496" customWidth="1"/>
    <col min="8977" max="8977" width="9.28515625" style="496" customWidth="1"/>
    <col min="8978" max="9216" width="9.140625" style="496"/>
    <col min="9217" max="9217" width="7.140625" style="496" customWidth="1"/>
    <col min="9218" max="9218" width="7" style="496" customWidth="1"/>
    <col min="9219" max="9219" width="26.5703125" style="496" customWidth="1"/>
    <col min="9220" max="9220" width="9.7109375" style="496" customWidth="1"/>
    <col min="9221" max="9221" width="14.85546875" style="496" customWidth="1"/>
    <col min="9222" max="9222" width="10.7109375" style="496" customWidth="1"/>
    <col min="9223" max="9223" width="9.5703125" style="496" customWidth="1"/>
    <col min="9224" max="9224" width="10.5703125" style="496" customWidth="1"/>
    <col min="9225" max="9226" width="9.85546875" style="496" customWidth="1"/>
    <col min="9227" max="9227" width="10.140625" style="496" customWidth="1"/>
    <col min="9228" max="9228" width="9.42578125" style="496" customWidth="1"/>
    <col min="9229" max="9229" width="10.28515625" style="496" customWidth="1"/>
    <col min="9230" max="9232" width="9.85546875" style="496" customWidth="1"/>
    <col min="9233" max="9233" width="9.28515625" style="496" customWidth="1"/>
    <col min="9234" max="9472" width="9.140625" style="496"/>
    <col min="9473" max="9473" width="7.140625" style="496" customWidth="1"/>
    <col min="9474" max="9474" width="7" style="496" customWidth="1"/>
    <col min="9475" max="9475" width="26.5703125" style="496" customWidth="1"/>
    <col min="9476" max="9476" width="9.7109375" style="496" customWidth="1"/>
    <col min="9477" max="9477" width="14.85546875" style="496" customWidth="1"/>
    <col min="9478" max="9478" width="10.7109375" style="496" customWidth="1"/>
    <col min="9479" max="9479" width="9.5703125" style="496" customWidth="1"/>
    <col min="9480" max="9480" width="10.5703125" style="496" customWidth="1"/>
    <col min="9481" max="9482" width="9.85546875" style="496" customWidth="1"/>
    <col min="9483" max="9483" width="10.140625" style="496" customWidth="1"/>
    <col min="9484" max="9484" width="9.42578125" style="496" customWidth="1"/>
    <col min="9485" max="9485" width="10.28515625" style="496" customWidth="1"/>
    <col min="9486" max="9488" width="9.85546875" style="496" customWidth="1"/>
    <col min="9489" max="9489" width="9.28515625" style="496" customWidth="1"/>
    <col min="9490" max="9728" width="9.140625" style="496"/>
    <col min="9729" max="9729" width="7.140625" style="496" customWidth="1"/>
    <col min="9730" max="9730" width="7" style="496" customWidth="1"/>
    <col min="9731" max="9731" width="26.5703125" style="496" customWidth="1"/>
    <col min="9732" max="9732" width="9.7109375" style="496" customWidth="1"/>
    <col min="9733" max="9733" width="14.85546875" style="496" customWidth="1"/>
    <col min="9734" max="9734" width="10.7109375" style="496" customWidth="1"/>
    <col min="9735" max="9735" width="9.5703125" style="496" customWidth="1"/>
    <col min="9736" max="9736" width="10.5703125" style="496" customWidth="1"/>
    <col min="9737" max="9738" width="9.85546875" style="496" customWidth="1"/>
    <col min="9739" max="9739" width="10.140625" style="496" customWidth="1"/>
    <col min="9740" max="9740" width="9.42578125" style="496" customWidth="1"/>
    <col min="9741" max="9741" width="10.28515625" style="496" customWidth="1"/>
    <col min="9742" max="9744" width="9.85546875" style="496" customWidth="1"/>
    <col min="9745" max="9745" width="9.28515625" style="496" customWidth="1"/>
    <col min="9746" max="9984" width="9.140625" style="496"/>
    <col min="9985" max="9985" width="7.140625" style="496" customWidth="1"/>
    <col min="9986" max="9986" width="7" style="496" customWidth="1"/>
    <col min="9987" max="9987" width="26.5703125" style="496" customWidth="1"/>
    <col min="9988" max="9988" width="9.7109375" style="496" customWidth="1"/>
    <col min="9989" max="9989" width="14.85546875" style="496" customWidth="1"/>
    <col min="9990" max="9990" width="10.7109375" style="496" customWidth="1"/>
    <col min="9991" max="9991" width="9.5703125" style="496" customWidth="1"/>
    <col min="9992" max="9992" width="10.5703125" style="496" customWidth="1"/>
    <col min="9993" max="9994" width="9.85546875" style="496" customWidth="1"/>
    <col min="9995" max="9995" width="10.140625" style="496" customWidth="1"/>
    <col min="9996" max="9996" width="9.42578125" style="496" customWidth="1"/>
    <col min="9997" max="9997" width="10.28515625" style="496" customWidth="1"/>
    <col min="9998" max="10000" width="9.85546875" style="496" customWidth="1"/>
    <col min="10001" max="10001" width="9.28515625" style="496" customWidth="1"/>
    <col min="10002" max="10240" width="9.140625" style="496"/>
    <col min="10241" max="10241" width="7.140625" style="496" customWidth="1"/>
    <col min="10242" max="10242" width="7" style="496" customWidth="1"/>
    <col min="10243" max="10243" width="26.5703125" style="496" customWidth="1"/>
    <col min="10244" max="10244" width="9.7109375" style="496" customWidth="1"/>
    <col min="10245" max="10245" width="14.85546875" style="496" customWidth="1"/>
    <col min="10246" max="10246" width="10.7109375" style="496" customWidth="1"/>
    <col min="10247" max="10247" width="9.5703125" style="496" customWidth="1"/>
    <col min="10248" max="10248" width="10.5703125" style="496" customWidth="1"/>
    <col min="10249" max="10250" width="9.85546875" style="496" customWidth="1"/>
    <col min="10251" max="10251" width="10.140625" style="496" customWidth="1"/>
    <col min="10252" max="10252" width="9.42578125" style="496" customWidth="1"/>
    <col min="10253" max="10253" width="10.28515625" style="496" customWidth="1"/>
    <col min="10254" max="10256" width="9.85546875" style="496" customWidth="1"/>
    <col min="10257" max="10257" width="9.28515625" style="496" customWidth="1"/>
    <col min="10258" max="10496" width="9.140625" style="496"/>
    <col min="10497" max="10497" width="7.140625" style="496" customWidth="1"/>
    <col min="10498" max="10498" width="7" style="496" customWidth="1"/>
    <col min="10499" max="10499" width="26.5703125" style="496" customWidth="1"/>
    <col min="10500" max="10500" width="9.7109375" style="496" customWidth="1"/>
    <col min="10501" max="10501" width="14.85546875" style="496" customWidth="1"/>
    <col min="10502" max="10502" width="10.7109375" style="496" customWidth="1"/>
    <col min="10503" max="10503" width="9.5703125" style="496" customWidth="1"/>
    <col min="10504" max="10504" width="10.5703125" style="496" customWidth="1"/>
    <col min="10505" max="10506" width="9.85546875" style="496" customWidth="1"/>
    <col min="10507" max="10507" width="10.140625" style="496" customWidth="1"/>
    <col min="10508" max="10508" width="9.42578125" style="496" customWidth="1"/>
    <col min="10509" max="10509" width="10.28515625" style="496" customWidth="1"/>
    <col min="10510" max="10512" width="9.85546875" style="496" customWidth="1"/>
    <col min="10513" max="10513" width="9.28515625" style="496" customWidth="1"/>
    <col min="10514" max="10752" width="9.140625" style="496"/>
    <col min="10753" max="10753" width="7.140625" style="496" customWidth="1"/>
    <col min="10754" max="10754" width="7" style="496" customWidth="1"/>
    <col min="10755" max="10755" width="26.5703125" style="496" customWidth="1"/>
    <col min="10756" max="10756" width="9.7109375" style="496" customWidth="1"/>
    <col min="10757" max="10757" width="14.85546875" style="496" customWidth="1"/>
    <col min="10758" max="10758" width="10.7109375" style="496" customWidth="1"/>
    <col min="10759" max="10759" width="9.5703125" style="496" customWidth="1"/>
    <col min="10760" max="10760" width="10.5703125" style="496" customWidth="1"/>
    <col min="10761" max="10762" width="9.85546875" style="496" customWidth="1"/>
    <col min="10763" max="10763" width="10.140625" style="496" customWidth="1"/>
    <col min="10764" max="10764" width="9.42578125" style="496" customWidth="1"/>
    <col min="10765" max="10765" width="10.28515625" style="496" customWidth="1"/>
    <col min="10766" max="10768" width="9.85546875" style="496" customWidth="1"/>
    <col min="10769" max="10769" width="9.28515625" style="496" customWidth="1"/>
    <col min="10770" max="11008" width="9.140625" style="496"/>
    <col min="11009" max="11009" width="7.140625" style="496" customWidth="1"/>
    <col min="11010" max="11010" width="7" style="496" customWidth="1"/>
    <col min="11011" max="11011" width="26.5703125" style="496" customWidth="1"/>
    <col min="11012" max="11012" width="9.7109375" style="496" customWidth="1"/>
    <col min="11013" max="11013" width="14.85546875" style="496" customWidth="1"/>
    <col min="11014" max="11014" width="10.7109375" style="496" customWidth="1"/>
    <col min="11015" max="11015" width="9.5703125" style="496" customWidth="1"/>
    <col min="11016" max="11016" width="10.5703125" style="496" customWidth="1"/>
    <col min="11017" max="11018" width="9.85546875" style="496" customWidth="1"/>
    <col min="11019" max="11019" width="10.140625" style="496" customWidth="1"/>
    <col min="11020" max="11020" width="9.42578125" style="496" customWidth="1"/>
    <col min="11021" max="11021" width="10.28515625" style="496" customWidth="1"/>
    <col min="11022" max="11024" width="9.85546875" style="496" customWidth="1"/>
    <col min="11025" max="11025" width="9.28515625" style="496" customWidth="1"/>
    <col min="11026" max="11264" width="9.140625" style="496"/>
    <col min="11265" max="11265" width="7.140625" style="496" customWidth="1"/>
    <col min="11266" max="11266" width="7" style="496" customWidth="1"/>
    <col min="11267" max="11267" width="26.5703125" style="496" customWidth="1"/>
    <col min="11268" max="11268" width="9.7109375" style="496" customWidth="1"/>
    <col min="11269" max="11269" width="14.85546875" style="496" customWidth="1"/>
    <col min="11270" max="11270" width="10.7109375" style="496" customWidth="1"/>
    <col min="11271" max="11271" width="9.5703125" style="496" customWidth="1"/>
    <col min="11272" max="11272" width="10.5703125" style="496" customWidth="1"/>
    <col min="11273" max="11274" width="9.85546875" style="496" customWidth="1"/>
    <col min="11275" max="11275" width="10.140625" style="496" customWidth="1"/>
    <col min="11276" max="11276" width="9.42578125" style="496" customWidth="1"/>
    <col min="11277" max="11277" width="10.28515625" style="496" customWidth="1"/>
    <col min="11278" max="11280" width="9.85546875" style="496" customWidth="1"/>
    <col min="11281" max="11281" width="9.28515625" style="496" customWidth="1"/>
    <col min="11282" max="11520" width="9.140625" style="496"/>
    <col min="11521" max="11521" width="7.140625" style="496" customWidth="1"/>
    <col min="11522" max="11522" width="7" style="496" customWidth="1"/>
    <col min="11523" max="11523" width="26.5703125" style="496" customWidth="1"/>
    <col min="11524" max="11524" width="9.7109375" style="496" customWidth="1"/>
    <col min="11525" max="11525" width="14.85546875" style="496" customWidth="1"/>
    <col min="11526" max="11526" width="10.7109375" style="496" customWidth="1"/>
    <col min="11527" max="11527" width="9.5703125" style="496" customWidth="1"/>
    <col min="11528" max="11528" width="10.5703125" style="496" customWidth="1"/>
    <col min="11529" max="11530" width="9.85546875" style="496" customWidth="1"/>
    <col min="11531" max="11531" width="10.140625" style="496" customWidth="1"/>
    <col min="11532" max="11532" width="9.42578125" style="496" customWidth="1"/>
    <col min="11533" max="11533" width="10.28515625" style="496" customWidth="1"/>
    <col min="11534" max="11536" width="9.85546875" style="496" customWidth="1"/>
    <col min="11537" max="11537" width="9.28515625" style="496" customWidth="1"/>
    <col min="11538" max="11776" width="9.140625" style="496"/>
    <col min="11777" max="11777" width="7.140625" style="496" customWidth="1"/>
    <col min="11778" max="11778" width="7" style="496" customWidth="1"/>
    <col min="11779" max="11779" width="26.5703125" style="496" customWidth="1"/>
    <col min="11780" max="11780" width="9.7109375" style="496" customWidth="1"/>
    <col min="11781" max="11781" width="14.85546875" style="496" customWidth="1"/>
    <col min="11782" max="11782" width="10.7109375" style="496" customWidth="1"/>
    <col min="11783" max="11783" width="9.5703125" style="496" customWidth="1"/>
    <col min="11784" max="11784" width="10.5703125" style="496" customWidth="1"/>
    <col min="11785" max="11786" width="9.85546875" style="496" customWidth="1"/>
    <col min="11787" max="11787" width="10.140625" style="496" customWidth="1"/>
    <col min="11788" max="11788" width="9.42578125" style="496" customWidth="1"/>
    <col min="11789" max="11789" width="10.28515625" style="496" customWidth="1"/>
    <col min="11790" max="11792" width="9.85546875" style="496" customWidth="1"/>
    <col min="11793" max="11793" width="9.28515625" style="496" customWidth="1"/>
    <col min="11794" max="12032" width="9.140625" style="496"/>
    <col min="12033" max="12033" width="7.140625" style="496" customWidth="1"/>
    <col min="12034" max="12034" width="7" style="496" customWidth="1"/>
    <col min="12035" max="12035" width="26.5703125" style="496" customWidth="1"/>
    <col min="12036" max="12036" width="9.7109375" style="496" customWidth="1"/>
    <col min="12037" max="12037" width="14.85546875" style="496" customWidth="1"/>
    <col min="12038" max="12038" width="10.7109375" style="496" customWidth="1"/>
    <col min="12039" max="12039" width="9.5703125" style="496" customWidth="1"/>
    <col min="12040" max="12040" width="10.5703125" style="496" customWidth="1"/>
    <col min="12041" max="12042" width="9.85546875" style="496" customWidth="1"/>
    <col min="12043" max="12043" width="10.140625" style="496" customWidth="1"/>
    <col min="12044" max="12044" width="9.42578125" style="496" customWidth="1"/>
    <col min="12045" max="12045" width="10.28515625" style="496" customWidth="1"/>
    <col min="12046" max="12048" width="9.85546875" style="496" customWidth="1"/>
    <col min="12049" max="12049" width="9.28515625" style="496" customWidth="1"/>
    <col min="12050" max="12288" width="9.140625" style="496"/>
    <col min="12289" max="12289" width="7.140625" style="496" customWidth="1"/>
    <col min="12290" max="12290" width="7" style="496" customWidth="1"/>
    <col min="12291" max="12291" width="26.5703125" style="496" customWidth="1"/>
    <col min="12292" max="12292" width="9.7109375" style="496" customWidth="1"/>
    <col min="12293" max="12293" width="14.85546875" style="496" customWidth="1"/>
    <col min="12294" max="12294" width="10.7109375" style="496" customWidth="1"/>
    <col min="12295" max="12295" width="9.5703125" style="496" customWidth="1"/>
    <col min="12296" max="12296" width="10.5703125" style="496" customWidth="1"/>
    <col min="12297" max="12298" width="9.85546875" style="496" customWidth="1"/>
    <col min="12299" max="12299" width="10.140625" style="496" customWidth="1"/>
    <col min="12300" max="12300" width="9.42578125" style="496" customWidth="1"/>
    <col min="12301" max="12301" width="10.28515625" style="496" customWidth="1"/>
    <col min="12302" max="12304" width="9.85546875" style="496" customWidth="1"/>
    <col min="12305" max="12305" width="9.28515625" style="496" customWidth="1"/>
    <col min="12306" max="12544" width="9.140625" style="496"/>
    <col min="12545" max="12545" width="7.140625" style="496" customWidth="1"/>
    <col min="12546" max="12546" width="7" style="496" customWidth="1"/>
    <col min="12547" max="12547" width="26.5703125" style="496" customWidth="1"/>
    <col min="12548" max="12548" width="9.7109375" style="496" customWidth="1"/>
    <col min="12549" max="12549" width="14.85546875" style="496" customWidth="1"/>
    <col min="12550" max="12550" width="10.7109375" style="496" customWidth="1"/>
    <col min="12551" max="12551" width="9.5703125" style="496" customWidth="1"/>
    <col min="12552" max="12552" width="10.5703125" style="496" customWidth="1"/>
    <col min="12553" max="12554" width="9.85546875" style="496" customWidth="1"/>
    <col min="12555" max="12555" width="10.140625" style="496" customWidth="1"/>
    <col min="12556" max="12556" width="9.42578125" style="496" customWidth="1"/>
    <col min="12557" max="12557" width="10.28515625" style="496" customWidth="1"/>
    <col min="12558" max="12560" width="9.85546875" style="496" customWidth="1"/>
    <col min="12561" max="12561" width="9.28515625" style="496" customWidth="1"/>
    <col min="12562" max="12800" width="9.140625" style="496"/>
    <col min="12801" max="12801" width="7.140625" style="496" customWidth="1"/>
    <col min="12802" max="12802" width="7" style="496" customWidth="1"/>
    <col min="12803" max="12803" width="26.5703125" style="496" customWidth="1"/>
    <col min="12804" max="12804" width="9.7109375" style="496" customWidth="1"/>
    <col min="12805" max="12805" width="14.85546875" style="496" customWidth="1"/>
    <col min="12806" max="12806" width="10.7109375" style="496" customWidth="1"/>
    <col min="12807" max="12807" width="9.5703125" style="496" customWidth="1"/>
    <col min="12808" max="12808" width="10.5703125" style="496" customWidth="1"/>
    <col min="12809" max="12810" width="9.85546875" style="496" customWidth="1"/>
    <col min="12811" max="12811" width="10.140625" style="496" customWidth="1"/>
    <col min="12812" max="12812" width="9.42578125" style="496" customWidth="1"/>
    <col min="12813" max="12813" width="10.28515625" style="496" customWidth="1"/>
    <col min="12814" max="12816" width="9.85546875" style="496" customWidth="1"/>
    <col min="12817" max="12817" width="9.28515625" style="496" customWidth="1"/>
    <col min="12818" max="13056" width="9.140625" style="496"/>
    <col min="13057" max="13057" width="7.140625" style="496" customWidth="1"/>
    <col min="13058" max="13058" width="7" style="496" customWidth="1"/>
    <col min="13059" max="13059" width="26.5703125" style="496" customWidth="1"/>
    <col min="13060" max="13060" width="9.7109375" style="496" customWidth="1"/>
    <col min="13061" max="13061" width="14.85546875" style="496" customWidth="1"/>
    <col min="13062" max="13062" width="10.7109375" style="496" customWidth="1"/>
    <col min="13063" max="13063" width="9.5703125" style="496" customWidth="1"/>
    <col min="13064" max="13064" width="10.5703125" style="496" customWidth="1"/>
    <col min="13065" max="13066" width="9.85546875" style="496" customWidth="1"/>
    <col min="13067" max="13067" width="10.140625" style="496" customWidth="1"/>
    <col min="13068" max="13068" width="9.42578125" style="496" customWidth="1"/>
    <col min="13069" max="13069" width="10.28515625" style="496" customWidth="1"/>
    <col min="13070" max="13072" width="9.85546875" style="496" customWidth="1"/>
    <col min="13073" max="13073" width="9.28515625" style="496" customWidth="1"/>
    <col min="13074" max="13312" width="9.140625" style="496"/>
    <col min="13313" max="13313" width="7.140625" style="496" customWidth="1"/>
    <col min="13314" max="13314" width="7" style="496" customWidth="1"/>
    <col min="13315" max="13315" width="26.5703125" style="496" customWidth="1"/>
    <col min="13316" max="13316" width="9.7109375" style="496" customWidth="1"/>
    <col min="13317" max="13317" width="14.85546875" style="496" customWidth="1"/>
    <col min="13318" max="13318" width="10.7109375" style="496" customWidth="1"/>
    <col min="13319" max="13319" width="9.5703125" style="496" customWidth="1"/>
    <col min="13320" max="13320" width="10.5703125" style="496" customWidth="1"/>
    <col min="13321" max="13322" width="9.85546875" style="496" customWidth="1"/>
    <col min="13323" max="13323" width="10.140625" style="496" customWidth="1"/>
    <col min="13324" max="13324" width="9.42578125" style="496" customWidth="1"/>
    <col min="13325" max="13325" width="10.28515625" style="496" customWidth="1"/>
    <col min="13326" max="13328" width="9.85546875" style="496" customWidth="1"/>
    <col min="13329" max="13329" width="9.28515625" style="496" customWidth="1"/>
    <col min="13330" max="13568" width="9.140625" style="496"/>
    <col min="13569" max="13569" width="7.140625" style="496" customWidth="1"/>
    <col min="13570" max="13570" width="7" style="496" customWidth="1"/>
    <col min="13571" max="13571" width="26.5703125" style="496" customWidth="1"/>
    <col min="13572" max="13572" width="9.7109375" style="496" customWidth="1"/>
    <col min="13573" max="13573" width="14.85546875" style="496" customWidth="1"/>
    <col min="13574" max="13574" width="10.7109375" style="496" customWidth="1"/>
    <col min="13575" max="13575" width="9.5703125" style="496" customWidth="1"/>
    <col min="13576" max="13576" width="10.5703125" style="496" customWidth="1"/>
    <col min="13577" max="13578" width="9.85546875" style="496" customWidth="1"/>
    <col min="13579" max="13579" width="10.140625" style="496" customWidth="1"/>
    <col min="13580" max="13580" width="9.42578125" style="496" customWidth="1"/>
    <col min="13581" max="13581" width="10.28515625" style="496" customWidth="1"/>
    <col min="13582" max="13584" width="9.85546875" style="496" customWidth="1"/>
    <col min="13585" max="13585" width="9.28515625" style="496" customWidth="1"/>
    <col min="13586" max="13824" width="9.140625" style="496"/>
    <col min="13825" max="13825" width="7.140625" style="496" customWidth="1"/>
    <col min="13826" max="13826" width="7" style="496" customWidth="1"/>
    <col min="13827" max="13827" width="26.5703125" style="496" customWidth="1"/>
    <col min="13828" max="13828" width="9.7109375" style="496" customWidth="1"/>
    <col min="13829" max="13829" width="14.85546875" style="496" customWidth="1"/>
    <col min="13830" max="13830" width="10.7109375" style="496" customWidth="1"/>
    <col min="13831" max="13831" width="9.5703125" style="496" customWidth="1"/>
    <col min="13832" max="13832" width="10.5703125" style="496" customWidth="1"/>
    <col min="13833" max="13834" width="9.85546875" style="496" customWidth="1"/>
    <col min="13835" max="13835" width="10.140625" style="496" customWidth="1"/>
    <col min="13836" max="13836" width="9.42578125" style="496" customWidth="1"/>
    <col min="13837" max="13837" width="10.28515625" style="496" customWidth="1"/>
    <col min="13838" max="13840" width="9.85546875" style="496" customWidth="1"/>
    <col min="13841" max="13841" width="9.28515625" style="496" customWidth="1"/>
    <col min="13842" max="14080" width="9.140625" style="496"/>
    <col min="14081" max="14081" width="7.140625" style="496" customWidth="1"/>
    <col min="14082" max="14082" width="7" style="496" customWidth="1"/>
    <col min="14083" max="14083" width="26.5703125" style="496" customWidth="1"/>
    <col min="14084" max="14084" width="9.7109375" style="496" customWidth="1"/>
    <col min="14085" max="14085" width="14.85546875" style="496" customWidth="1"/>
    <col min="14086" max="14086" width="10.7109375" style="496" customWidth="1"/>
    <col min="14087" max="14087" width="9.5703125" style="496" customWidth="1"/>
    <col min="14088" max="14088" width="10.5703125" style="496" customWidth="1"/>
    <col min="14089" max="14090" width="9.85546875" style="496" customWidth="1"/>
    <col min="14091" max="14091" width="10.140625" style="496" customWidth="1"/>
    <col min="14092" max="14092" width="9.42578125" style="496" customWidth="1"/>
    <col min="14093" max="14093" width="10.28515625" style="496" customWidth="1"/>
    <col min="14094" max="14096" width="9.85546875" style="496" customWidth="1"/>
    <col min="14097" max="14097" width="9.28515625" style="496" customWidth="1"/>
    <col min="14098" max="14336" width="9.140625" style="496"/>
    <col min="14337" max="14337" width="7.140625" style="496" customWidth="1"/>
    <col min="14338" max="14338" width="7" style="496" customWidth="1"/>
    <col min="14339" max="14339" width="26.5703125" style="496" customWidth="1"/>
    <col min="14340" max="14340" width="9.7109375" style="496" customWidth="1"/>
    <col min="14341" max="14341" width="14.85546875" style="496" customWidth="1"/>
    <col min="14342" max="14342" width="10.7109375" style="496" customWidth="1"/>
    <col min="14343" max="14343" width="9.5703125" style="496" customWidth="1"/>
    <col min="14344" max="14344" width="10.5703125" style="496" customWidth="1"/>
    <col min="14345" max="14346" width="9.85546875" style="496" customWidth="1"/>
    <col min="14347" max="14347" width="10.140625" style="496" customWidth="1"/>
    <col min="14348" max="14348" width="9.42578125" style="496" customWidth="1"/>
    <col min="14349" max="14349" width="10.28515625" style="496" customWidth="1"/>
    <col min="14350" max="14352" width="9.85546875" style="496" customWidth="1"/>
    <col min="14353" max="14353" width="9.28515625" style="496" customWidth="1"/>
    <col min="14354" max="14592" width="9.140625" style="496"/>
    <col min="14593" max="14593" width="7.140625" style="496" customWidth="1"/>
    <col min="14594" max="14594" width="7" style="496" customWidth="1"/>
    <col min="14595" max="14595" width="26.5703125" style="496" customWidth="1"/>
    <col min="14596" max="14596" width="9.7109375" style="496" customWidth="1"/>
    <col min="14597" max="14597" width="14.85546875" style="496" customWidth="1"/>
    <col min="14598" max="14598" width="10.7109375" style="496" customWidth="1"/>
    <col min="14599" max="14599" width="9.5703125" style="496" customWidth="1"/>
    <col min="14600" max="14600" width="10.5703125" style="496" customWidth="1"/>
    <col min="14601" max="14602" width="9.85546875" style="496" customWidth="1"/>
    <col min="14603" max="14603" width="10.140625" style="496" customWidth="1"/>
    <col min="14604" max="14604" width="9.42578125" style="496" customWidth="1"/>
    <col min="14605" max="14605" width="10.28515625" style="496" customWidth="1"/>
    <col min="14606" max="14608" width="9.85546875" style="496" customWidth="1"/>
    <col min="14609" max="14609" width="9.28515625" style="496" customWidth="1"/>
    <col min="14610" max="14848" width="9.140625" style="496"/>
    <col min="14849" max="14849" width="7.140625" style="496" customWidth="1"/>
    <col min="14850" max="14850" width="7" style="496" customWidth="1"/>
    <col min="14851" max="14851" width="26.5703125" style="496" customWidth="1"/>
    <col min="14852" max="14852" width="9.7109375" style="496" customWidth="1"/>
    <col min="14853" max="14853" width="14.85546875" style="496" customWidth="1"/>
    <col min="14854" max="14854" width="10.7109375" style="496" customWidth="1"/>
    <col min="14855" max="14855" width="9.5703125" style="496" customWidth="1"/>
    <col min="14856" max="14856" width="10.5703125" style="496" customWidth="1"/>
    <col min="14857" max="14858" width="9.85546875" style="496" customWidth="1"/>
    <col min="14859" max="14859" width="10.140625" style="496" customWidth="1"/>
    <col min="14860" max="14860" width="9.42578125" style="496" customWidth="1"/>
    <col min="14861" max="14861" width="10.28515625" style="496" customWidth="1"/>
    <col min="14862" max="14864" width="9.85546875" style="496" customWidth="1"/>
    <col min="14865" max="14865" width="9.28515625" style="496" customWidth="1"/>
    <col min="14866" max="15104" width="9.140625" style="496"/>
    <col min="15105" max="15105" width="7.140625" style="496" customWidth="1"/>
    <col min="15106" max="15106" width="7" style="496" customWidth="1"/>
    <col min="15107" max="15107" width="26.5703125" style="496" customWidth="1"/>
    <col min="15108" max="15108" width="9.7109375" style="496" customWidth="1"/>
    <col min="15109" max="15109" width="14.85546875" style="496" customWidth="1"/>
    <col min="15110" max="15110" width="10.7109375" style="496" customWidth="1"/>
    <col min="15111" max="15111" width="9.5703125" style="496" customWidth="1"/>
    <col min="15112" max="15112" width="10.5703125" style="496" customWidth="1"/>
    <col min="15113" max="15114" width="9.85546875" style="496" customWidth="1"/>
    <col min="15115" max="15115" width="10.140625" style="496" customWidth="1"/>
    <col min="15116" max="15116" width="9.42578125" style="496" customWidth="1"/>
    <col min="15117" max="15117" width="10.28515625" style="496" customWidth="1"/>
    <col min="15118" max="15120" width="9.85546875" style="496" customWidth="1"/>
    <col min="15121" max="15121" width="9.28515625" style="496" customWidth="1"/>
    <col min="15122" max="15360" width="9.140625" style="496"/>
    <col min="15361" max="15361" width="7.140625" style="496" customWidth="1"/>
    <col min="15362" max="15362" width="7" style="496" customWidth="1"/>
    <col min="15363" max="15363" width="26.5703125" style="496" customWidth="1"/>
    <col min="15364" max="15364" width="9.7109375" style="496" customWidth="1"/>
    <col min="15365" max="15365" width="14.85546875" style="496" customWidth="1"/>
    <col min="15366" max="15366" width="10.7109375" style="496" customWidth="1"/>
    <col min="15367" max="15367" width="9.5703125" style="496" customWidth="1"/>
    <col min="15368" max="15368" width="10.5703125" style="496" customWidth="1"/>
    <col min="15369" max="15370" width="9.85546875" style="496" customWidth="1"/>
    <col min="15371" max="15371" width="10.140625" style="496" customWidth="1"/>
    <col min="15372" max="15372" width="9.42578125" style="496" customWidth="1"/>
    <col min="15373" max="15373" width="10.28515625" style="496" customWidth="1"/>
    <col min="15374" max="15376" width="9.85546875" style="496" customWidth="1"/>
    <col min="15377" max="15377" width="9.28515625" style="496" customWidth="1"/>
    <col min="15378" max="15616" width="9.140625" style="496"/>
    <col min="15617" max="15617" width="7.140625" style="496" customWidth="1"/>
    <col min="15618" max="15618" width="7" style="496" customWidth="1"/>
    <col min="15619" max="15619" width="26.5703125" style="496" customWidth="1"/>
    <col min="15620" max="15620" width="9.7109375" style="496" customWidth="1"/>
    <col min="15621" max="15621" width="14.85546875" style="496" customWidth="1"/>
    <col min="15622" max="15622" width="10.7109375" style="496" customWidth="1"/>
    <col min="15623" max="15623" width="9.5703125" style="496" customWidth="1"/>
    <col min="15624" max="15624" width="10.5703125" style="496" customWidth="1"/>
    <col min="15625" max="15626" width="9.85546875" style="496" customWidth="1"/>
    <col min="15627" max="15627" width="10.140625" style="496" customWidth="1"/>
    <col min="15628" max="15628" width="9.42578125" style="496" customWidth="1"/>
    <col min="15629" max="15629" width="10.28515625" style="496" customWidth="1"/>
    <col min="15630" max="15632" width="9.85546875" style="496" customWidth="1"/>
    <col min="15633" max="15633" width="9.28515625" style="496" customWidth="1"/>
    <col min="15634" max="15872" width="9.140625" style="496"/>
    <col min="15873" max="15873" width="7.140625" style="496" customWidth="1"/>
    <col min="15874" max="15874" width="7" style="496" customWidth="1"/>
    <col min="15875" max="15875" width="26.5703125" style="496" customWidth="1"/>
    <col min="15876" max="15876" width="9.7109375" style="496" customWidth="1"/>
    <col min="15877" max="15877" width="14.85546875" style="496" customWidth="1"/>
    <col min="15878" max="15878" width="10.7109375" style="496" customWidth="1"/>
    <col min="15879" max="15879" width="9.5703125" style="496" customWidth="1"/>
    <col min="15880" max="15880" width="10.5703125" style="496" customWidth="1"/>
    <col min="15881" max="15882" width="9.85546875" style="496" customWidth="1"/>
    <col min="15883" max="15883" width="10.140625" style="496" customWidth="1"/>
    <col min="15884" max="15884" width="9.42578125" style="496" customWidth="1"/>
    <col min="15885" max="15885" width="10.28515625" style="496" customWidth="1"/>
    <col min="15886" max="15888" width="9.85546875" style="496" customWidth="1"/>
    <col min="15889" max="15889" width="9.28515625" style="496" customWidth="1"/>
    <col min="15890" max="16128" width="9.140625" style="496"/>
    <col min="16129" max="16129" width="7.140625" style="496" customWidth="1"/>
    <col min="16130" max="16130" width="7" style="496" customWidth="1"/>
    <col min="16131" max="16131" width="26.5703125" style="496" customWidth="1"/>
    <col min="16132" max="16132" width="9.7109375" style="496" customWidth="1"/>
    <col min="16133" max="16133" width="14.85546875" style="496" customWidth="1"/>
    <col min="16134" max="16134" width="10.7109375" style="496" customWidth="1"/>
    <col min="16135" max="16135" width="9.5703125" style="496" customWidth="1"/>
    <col min="16136" max="16136" width="10.5703125" style="496" customWidth="1"/>
    <col min="16137" max="16138" width="9.85546875" style="496" customWidth="1"/>
    <col min="16139" max="16139" width="10.140625" style="496" customWidth="1"/>
    <col min="16140" max="16140" width="9.42578125" style="496" customWidth="1"/>
    <col min="16141" max="16141" width="10.28515625" style="496" customWidth="1"/>
    <col min="16142" max="16144" width="9.85546875" style="496" customWidth="1"/>
    <col min="16145" max="16145" width="9.28515625" style="496" customWidth="1"/>
    <col min="16146" max="16384" width="9.140625" style="496"/>
  </cols>
  <sheetData>
    <row r="1" spans="1:17" s="495" customFormat="1" ht="15.75">
      <c r="A1" s="225" t="s">
        <v>4583</v>
      </c>
      <c r="B1" s="373"/>
      <c r="C1" s="373"/>
      <c r="D1" s="439"/>
      <c r="E1" s="6"/>
      <c r="F1" s="225"/>
      <c r="G1" s="373"/>
      <c r="H1" s="373"/>
      <c r="I1" s="439"/>
      <c r="J1" s="6"/>
      <c r="K1" s="225"/>
      <c r="L1" s="373"/>
      <c r="M1" s="373"/>
      <c r="N1" s="439"/>
      <c r="O1" s="6"/>
    </row>
    <row r="2" spans="1:17" s="495" customFormat="1" ht="15.75">
      <c r="A2" s="1340">
        <v>6113079</v>
      </c>
      <c r="B2" s="1341"/>
      <c r="C2" s="373" t="s">
        <v>197</v>
      </c>
      <c r="D2" s="439"/>
      <c r="E2" s="6"/>
      <c r="F2" s="1340"/>
      <c r="G2" s="1341"/>
      <c r="H2" s="373"/>
      <c r="I2" s="439"/>
      <c r="J2" s="6"/>
      <c r="K2" s="1340"/>
      <c r="L2" s="1341"/>
      <c r="M2" s="373"/>
      <c r="N2" s="439"/>
      <c r="O2" s="6"/>
    </row>
    <row r="3" spans="1:17" s="495" customFormat="1" ht="15.75">
      <c r="A3" s="375" t="s">
        <v>1789</v>
      </c>
      <c r="B3" s="373"/>
      <c r="C3" s="373"/>
      <c r="D3" s="439"/>
      <c r="E3" s="6"/>
      <c r="F3" s="375"/>
      <c r="G3" s="373"/>
      <c r="H3" s="373"/>
      <c r="I3" s="439"/>
      <c r="J3" s="6"/>
      <c r="K3" s="375"/>
      <c r="L3" s="373"/>
      <c r="M3" s="373"/>
      <c r="N3" s="439"/>
      <c r="O3" s="6"/>
    </row>
    <row r="4" spans="1:17" ht="3.75" customHeight="1" thickBot="1">
      <c r="N4" s="497"/>
      <c r="O4" s="497"/>
    </row>
    <row r="5" spans="1:17">
      <c r="A5" s="1348" t="s">
        <v>6</v>
      </c>
      <c r="B5" s="1350" t="s">
        <v>4633</v>
      </c>
      <c r="C5" s="1352" t="s">
        <v>4634</v>
      </c>
      <c r="D5" s="1354" t="s">
        <v>4635</v>
      </c>
      <c r="E5" s="1356" t="s">
        <v>4636</v>
      </c>
      <c r="F5" s="1358" t="s">
        <v>1700</v>
      </c>
      <c r="G5" s="1359"/>
      <c r="H5" s="1358" t="s">
        <v>1701</v>
      </c>
      <c r="I5" s="1359"/>
      <c r="J5" s="1358" t="s">
        <v>1702</v>
      </c>
      <c r="K5" s="1359"/>
      <c r="L5" s="1358" t="s">
        <v>1703</v>
      </c>
      <c r="M5" s="1359"/>
      <c r="N5" s="1342" t="s">
        <v>1704</v>
      </c>
      <c r="O5" s="1343"/>
      <c r="P5" s="1344" t="s">
        <v>4637</v>
      </c>
      <c r="Q5" s="1344"/>
    </row>
    <row r="6" spans="1:17" ht="50.25" customHeight="1" thickBot="1">
      <c r="A6" s="1349"/>
      <c r="B6" s="1351"/>
      <c r="C6" s="1353"/>
      <c r="D6" s="1355"/>
      <c r="E6" s="1357"/>
      <c r="F6" s="463" t="s">
        <v>4638</v>
      </c>
      <c r="G6" s="463" t="s">
        <v>4639</v>
      </c>
      <c r="H6" s="463" t="s">
        <v>4638</v>
      </c>
      <c r="I6" s="463" t="s">
        <v>4639</v>
      </c>
      <c r="J6" s="463" t="s">
        <v>4638</v>
      </c>
      <c r="K6" s="463" t="s">
        <v>4639</v>
      </c>
      <c r="L6" s="463" t="s">
        <v>4638</v>
      </c>
      <c r="M6" s="463" t="s">
        <v>4639</v>
      </c>
      <c r="N6" s="463" t="s">
        <v>4638</v>
      </c>
      <c r="O6" s="463" t="s">
        <v>4639</v>
      </c>
      <c r="P6" s="463" t="s">
        <v>4638</v>
      </c>
      <c r="Q6" s="463" t="s">
        <v>4639</v>
      </c>
    </row>
    <row r="7" spans="1:17" s="505" customFormat="1" thickTop="1" thickBot="1">
      <c r="A7" s="498">
        <v>0</v>
      </c>
      <c r="B7" s="499">
        <v>1</v>
      </c>
      <c r="C7" s="500">
        <v>2</v>
      </c>
      <c r="D7" s="501">
        <v>3</v>
      </c>
      <c r="E7" s="500">
        <v>4</v>
      </c>
      <c r="F7" s="502">
        <v>6</v>
      </c>
      <c r="G7" s="502">
        <v>6</v>
      </c>
      <c r="H7" s="502">
        <v>9</v>
      </c>
      <c r="I7" s="502">
        <v>9</v>
      </c>
      <c r="J7" s="502">
        <v>12</v>
      </c>
      <c r="K7" s="502">
        <v>12</v>
      </c>
      <c r="L7" s="502">
        <v>15</v>
      </c>
      <c r="M7" s="502">
        <v>15</v>
      </c>
      <c r="N7" s="503">
        <v>18</v>
      </c>
      <c r="O7" s="503">
        <v>18</v>
      </c>
      <c r="P7" s="504">
        <v>21</v>
      </c>
      <c r="Q7" s="504">
        <v>21</v>
      </c>
    </row>
    <row r="8" spans="1:17" ht="13.5" thickTop="1">
      <c r="A8" s="506">
        <v>1</v>
      </c>
      <c r="B8" s="507">
        <v>420</v>
      </c>
      <c r="C8" s="508" t="s">
        <v>4626</v>
      </c>
      <c r="D8" s="509">
        <v>44</v>
      </c>
      <c r="E8" s="510">
        <v>2</v>
      </c>
      <c r="F8" s="511">
        <v>216</v>
      </c>
      <c r="G8" s="511">
        <v>216</v>
      </c>
      <c r="H8" s="511">
        <v>216</v>
      </c>
      <c r="I8" s="511">
        <v>216</v>
      </c>
      <c r="J8" s="512">
        <v>564</v>
      </c>
      <c r="K8" s="512">
        <v>564</v>
      </c>
      <c r="L8" s="512">
        <v>802</v>
      </c>
      <c r="M8" s="512">
        <v>802</v>
      </c>
      <c r="N8" s="513">
        <f t="shared" ref="N8:Q17" si="0">SUM(F8+J8)</f>
        <v>780</v>
      </c>
      <c r="O8" s="513">
        <f t="shared" si="0"/>
        <v>780</v>
      </c>
      <c r="P8" s="514">
        <f t="shared" si="0"/>
        <v>1018</v>
      </c>
      <c r="Q8" s="514">
        <f t="shared" si="0"/>
        <v>1018</v>
      </c>
    </row>
    <row r="9" spans="1:17" ht="23.25" customHeight="1">
      <c r="A9" s="515">
        <v>2</v>
      </c>
      <c r="B9" s="516">
        <v>421</v>
      </c>
      <c r="C9" s="517" t="s">
        <v>4640</v>
      </c>
      <c r="D9" s="518">
        <v>18</v>
      </c>
      <c r="E9" s="519">
        <v>1</v>
      </c>
      <c r="F9" s="520">
        <v>0</v>
      </c>
      <c r="G9" s="520">
        <v>0</v>
      </c>
      <c r="H9" s="520">
        <v>0</v>
      </c>
      <c r="I9" s="520">
        <v>0</v>
      </c>
      <c r="J9" s="521">
        <v>161</v>
      </c>
      <c r="K9" s="521">
        <v>161</v>
      </c>
      <c r="L9" s="521">
        <v>165</v>
      </c>
      <c r="M9" s="521">
        <v>165</v>
      </c>
      <c r="N9" s="513">
        <f t="shared" si="0"/>
        <v>161</v>
      </c>
      <c r="O9" s="513">
        <f t="shared" si="0"/>
        <v>161</v>
      </c>
      <c r="P9" s="522">
        <f t="shared" si="0"/>
        <v>165</v>
      </c>
      <c r="Q9" s="522">
        <f t="shared" si="0"/>
        <v>165</v>
      </c>
    </row>
    <row r="10" spans="1:17">
      <c r="A10" s="523">
        <v>3</v>
      </c>
      <c r="B10" s="524">
        <v>422</v>
      </c>
      <c r="C10" s="517" t="s">
        <v>4600</v>
      </c>
      <c r="D10" s="518">
        <v>12</v>
      </c>
      <c r="E10" s="519">
        <v>1</v>
      </c>
      <c r="F10" s="520">
        <v>9</v>
      </c>
      <c r="G10" s="520">
        <v>9</v>
      </c>
      <c r="H10" s="520">
        <v>9</v>
      </c>
      <c r="I10" s="520">
        <v>9</v>
      </c>
      <c r="J10" s="521">
        <v>96</v>
      </c>
      <c r="K10" s="521">
        <v>96</v>
      </c>
      <c r="L10" s="521">
        <v>143</v>
      </c>
      <c r="M10" s="521">
        <v>143</v>
      </c>
      <c r="N10" s="513">
        <f t="shared" si="0"/>
        <v>105</v>
      </c>
      <c r="O10" s="513">
        <f t="shared" si="0"/>
        <v>105</v>
      </c>
      <c r="P10" s="522">
        <f t="shared" si="0"/>
        <v>152</v>
      </c>
      <c r="Q10" s="522">
        <f t="shared" si="0"/>
        <v>152</v>
      </c>
    </row>
    <row r="11" spans="1:17">
      <c r="A11" s="515">
        <v>4</v>
      </c>
      <c r="B11" s="516">
        <v>211</v>
      </c>
      <c r="C11" s="517" t="s">
        <v>4641</v>
      </c>
      <c r="D11" s="518">
        <v>40</v>
      </c>
      <c r="E11" s="519">
        <v>1</v>
      </c>
      <c r="F11" s="520">
        <v>0</v>
      </c>
      <c r="G11" s="520">
        <v>0</v>
      </c>
      <c r="H11" s="520">
        <v>0</v>
      </c>
      <c r="I11" s="520">
        <v>0</v>
      </c>
      <c r="J11" s="521">
        <v>216</v>
      </c>
      <c r="K11" s="521">
        <v>216</v>
      </c>
      <c r="L11" s="521">
        <v>295</v>
      </c>
      <c r="M11" s="521">
        <v>295</v>
      </c>
      <c r="N11" s="513">
        <f t="shared" si="0"/>
        <v>216</v>
      </c>
      <c r="O11" s="513">
        <f t="shared" si="0"/>
        <v>216</v>
      </c>
      <c r="P11" s="522">
        <f t="shared" si="0"/>
        <v>295</v>
      </c>
      <c r="Q11" s="522">
        <f t="shared" si="0"/>
        <v>295</v>
      </c>
    </row>
    <row r="12" spans="1:17">
      <c r="A12" s="515">
        <v>5</v>
      </c>
      <c r="B12" s="516">
        <v>434</v>
      </c>
      <c r="C12" s="517" t="s">
        <v>4642</v>
      </c>
      <c r="D12" s="518">
        <v>10</v>
      </c>
      <c r="E12" s="519">
        <v>1</v>
      </c>
      <c r="F12" s="520">
        <v>4</v>
      </c>
      <c r="G12" s="520">
        <v>4</v>
      </c>
      <c r="H12" s="520">
        <v>4</v>
      </c>
      <c r="I12" s="520">
        <v>4</v>
      </c>
      <c r="J12" s="521">
        <v>117</v>
      </c>
      <c r="K12" s="521">
        <v>117</v>
      </c>
      <c r="L12" s="521">
        <v>119</v>
      </c>
      <c r="M12" s="521">
        <v>119</v>
      </c>
      <c r="N12" s="513">
        <f t="shared" si="0"/>
        <v>121</v>
      </c>
      <c r="O12" s="513">
        <f t="shared" si="0"/>
        <v>121</v>
      </c>
      <c r="P12" s="522">
        <f t="shared" si="0"/>
        <v>123</v>
      </c>
      <c r="Q12" s="522">
        <f t="shared" si="0"/>
        <v>123</v>
      </c>
    </row>
    <row r="13" spans="1:17">
      <c r="A13" s="515">
        <v>6</v>
      </c>
      <c r="B13" s="516">
        <v>433</v>
      </c>
      <c r="C13" s="517" t="s">
        <v>4624</v>
      </c>
      <c r="D13" s="518">
        <v>10</v>
      </c>
      <c r="E13" s="519">
        <v>1</v>
      </c>
      <c r="F13" s="520">
        <v>11</v>
      </c>
      <c r="G13" s="520">
        <v>11</v>
      </c>
      <c r="H13" s="520">
        <v>11</v>
      </c>
      <c r="I13" s="520">
        <v>11</v>
      </c>
      <c r="J13" s="521">
        <v>295</v>
      </c>
      <c r="K13" s="521">
        <v>295</v>
      </c>
      <c r="L13" s="521">
        <v>317</v>
      </c>
      <c r="M13" s="521">
        <v>317</v>
      </c>
      <c r="N13" s="513">
        <f t="shared" si="0"/>
        <v>306</v>
      </c>
      <c r="O13" s="513">
        <f t="shared" si="0"/>
        <v>306</v>
      </c>
      <c r="P13" s="522">
        <f t="shared" si="0"/>
        <v>328</v>
      </c>
      <c r="Q13" s="522">
        <f t="shared" si="0"/>
        <v>328</v>
      </c>
    </row>
    <row r="14" spans="1:17">
      <c r="A14" s="515">
        <v>7</v>
      </c>
      <c r="B14" s="516"/>
      <c r="C14" s="525"/>
      <c r="D14" s="526"/>
      <c r="E14" s="520"/>
      <c r="F14" s="520"/>
      <c r="G14" s="520"/>
      <c r="H14" s="520"/>
      <c r="I14" s="520"/>
      <c r="J14" s="469"/>
      <c r="K14" s="469"/>
      <c r="L14" s="469"/>
      <c r="M14" s="469"/>
      <c r="N14" s="513">
        <f t="shared" si="0"/>
        <v>0</v>
      </c>
      <c r="O14" s="513">
        <f t="shared" si="0"/>
        <v>0</v>
      </c>
      <c r="P14" s="522">
        <f t="shared" si="0"/>
        <v>0</v>
      </c>
      <c r="Q14" s="522">
        <f t="shared" si="0"/>
        <v>0</v>
      </c>
    </row>
    <row r="15" spans="1:17">
      <c r="A15" s="515">
        <v>8</v>
      </c>
      <c r="B15" s="516"/>
      <c r="C15" s="525"/>
      <c r="D15" s="526"/>
      <c r="E15" s="520"/>
      <c r="F15" s="520"/>
      <c r="G15" s="520"/>
      <c r="H15" s="520"/>
      <c r="I15" s="520"/>
      <c r="J15" s="469"/>
      <c r="K15" s="469"/>
      <c r="L15" s="469"/>
      <c r="M15" s="469"/>
      <c r="N15" s="513">
        <f t="shared" si="0"/>
        <v>0</v>
      </c>
      <c r="O15" s="513">
        <f t="shared" si="0"/>
        <v>0</v>
      </c>
      <c r="P15" s="522">
        <f t="shared" si="0"/>
        <v>0</v>
      </c>
      <c r="Q15" s="522">
        <f t="shared" si="0"/>
        <v>0</v>
      </c>
    </row>
    <row r="16" spans="1:17">
      <c r="A16" s="515">
        <v>9</v>
      </c>
      <c r="B16" s="516"/>
      <c r="C16" s="525"/>
      <c r="D16" s="527"/>
      <c r="E16" s="520"/>
      <c r="F16" s="520"/>
      <c r="G16" s="520"/>
      <c r="H16" s="520"/>
      <c r="I16" s="520"/>
      <c r="J16" s="469"/>
      <c r="K16" s="469"/>
      <c r="L16" s="469"/>
      <c r="M16" s="469"/>
      <c r="N16" s="513">
        <f t="shared" si="0"/>
        <v>0</v>
      </c>
      <c r="O16" s="513">
        <f t="shared" si="0"/>
        <v>0</v>
      </c>
      <c r="P16" s="522">
        <f t="shared" si="0"/>
        <v>0</v>
      </c>
      <c r="Q16" s="522">
        <f t="shared" si="0"/>
        <v>0</v>
      </c>
    </row>
    <row r="17" spans="1:17" ht="13.5" thickBot="1">
      <c r="A17" s="528">
        <v>10</v>
      </c>
      <c r="B17" s="529"/>
      <c r="C17" s="530"/>
      <c r="D17" s="531"/>
      <c r="E17" s="532"/>
      <c r="F17" s="532"/>
      <c r="G17" s="532"/>
      <c r="H17" s="532"/>
      <c r="I17" s="532"/>
      <c r="J17" s="533"/>
      <c r="K17" s="533"/>
      <c r="L17" s="533"/>
      <c r="M17" s="533"/>
      <c r="N17" s="534">
        <f t="shared" si="0"/>
        <v>0</v>
      </c>
      <c r="O17" s="534">
        <f t="shared" si="0"/>
        <v>0</v>
      </c>
      <c r="P17" s="535">
        <f t="shared" si="0"/>
        <v>0</v>
      </c>
      <c r="Q17" s="535">
        <f t="shared" si="0"/>
        <v>0</v>
      </c>
    </row>
    <row r="18" spans="1:17" ht="13.5" thickTop="1">
      <c r="A18" s="1345" t="s">
        <v>3</v>
      </c>
      <c r="B18" s="1346"/>
      <c r="C18" s="1347"/>
      <c r="D18" s="536">
        <f t="shared" ref="D18:Q18" si="1">SUM(D8:D17)</f>
        <v>134</v>
      </c>
      <c r="E18" s="537">
        <f t="shared" si="1"/>
        <v>7</v>
      </c>
      <c r="F18" s="537">
        <f>SUM(F8:F17)</f>
        <v>240</v>
      </c>
      <c r="G18" s="537">
        <f t="shared" si="1"/>
        <v>240</v>
      </c>
      <c r="H18" s="537">
        <f>SUM(H8:H17)</f>
        <v>240</v>
      </c>
      <c r="I18" s="537">
        <f t="shared" si="1"/>
        <v>240</v>
      </c>
      <c r="J18" s="537">
        <f>SUM(J8:J17)</f>
        <v>1449</v>
      </c>
      <c r="K18" s="537">
        <f t="shared" si="1"/>
        <v>1449</v>
      </c>
      <c r="L18" s="537">
        <f>SUM(L8:L17)</f>
        <v>1841</v>
      </c>
      <c r="M18" s="537">
        <f t="shared" si="1"/>
        <v>1841</v>
      </c>
      <c r="N18" s="537">
        <f>SUM(N8:N17)</f>
        <v>1689</v>
      </c>
      <c r="O18" s="537">
        <f t="shared" si="1"/>
        <v>1689</v>
      </c>
      <c r="P18" s="538">
        <f>SUM(P8:P17)</f>
        <v>2081</v>
      </c>
      <c r="Q18" s="538">
        <f t="shared" si="1"/>
        <v>2081</v>
      </c>
    </row>
    <row r="19" spans="1:17">
      <c r="A19" s="539"/>
      <c r="B19" s="539"/>
      <c r="C19" s="540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</row>
    <row r="20" spans="1:17">
      <c r="C20" s="540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1"/>
    </row>
    <row r="21" spans="1:17">
      <c r="A21" s="542"/>
      <c r="B21" s="542"/>
      <c r="C21" s="540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</row>
    <row r="22" spans="1:17">
      <c r="C22" s="543"/>
    </row>
  </sheetData>
  <mergeCells count="15">
    <mergeCell ref="N5:O5"/>
    <mergeCell ref="P5:Q5"/>
    <mergeCell ref="A18:C18"/>
    <mergeCell ref="A2:B2"/>
    <mergeCell ref="F2:G2"/>
    <mergeCell ref="K2:L2"/>
    <mergeCell ref="A5:A6"/>
    <mergeCell ref="B5:B6"/>
    <mergeCell ref="C5:C6"/>
    <mergeCell ref="D5:D6"/>
    <mergeCell ref="E5:E6"/>
    <mergeCell ref="F5:G5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43"/>
  <sheetViews>
    <sheetView topLeftCell="A715" zoomScaleSheetLayoutView="100" workbookViewId="0">
      <selection activeCell="C739" sqref="C739"/>
    </sheetView>
  </sheetViews>
  <sheetFormatPr defaultRowHeight="12.75"/>
  <cols>
    <col min="1" max="1" width="7.7109375" style="6" customWidth="1"/>
    <col min="2" max="2" width="82.140625" style="6" customWidth="1"/>
    <col min="3" max="3" width="11.42578125" style="6" customWidth="1"/>
    <col min="4" max="4" width="10.5703125" style="6" customWidth="1"/>
    <col min="5" max="5" width="6.7109375" style="6" customWidth="1"/>
    <col min="6" max="7" width="9.140625" style="6" customWidth="1"/>
    <col min="8" max="16384" width="9.140625" style="6"/>
  </cols>
  <sheetData>
    <row r="1" spans="1:7" ht="15">
      <c r="A1" s="544"/>
      <c r="B1" s="545" t="s">
        <v>156</v>
      </c>
      <c r="C1" s="1360">
        <v>6113079</v>
      </c>
      <c r="D1" s="1361"/>
      <c r="E1" s="546"/>
    </row>
    <row r="2" spans="1:7">
      <c r="A2" s="544"/>
      <c r="B2" s="545" t="s">
        <v>157</v>
      </c>
      <c r="C2" s="547"/>
      <c r="D2" s="547"/>
      <c r="E2" s="546"/>
    </row>
    <row r="3" spans="1:7" ht="14.25">
      <c r="A3" s="544"/>
      <c r="B3" s="545" t="s">
        <v>158</v>
      </c>
      <c r="C3" s="548" t="s">
        <v>4643</v>
      </c>
      <c r="D3" s="548"/>
      <c r="E3" s="546"/>
    </row>
    <row r="4" spans="1:7" ht="14.25">
      <c r="A4" s="544"/>
      <c r="B4" s="545" t="s">
        <v>4644</v>
      </c>
      <c r="C4" s="548"/>
      <c r="D4" s="548"/>
      <c r="E4" s="546"/>
    </row>
    <row r="5" spans="1:7" ht="14.25">
      <c r="A5" s="544"/>
      <c r="B5" s="545" t="s">
        <v>196</v>
      </c>
      <c r="C5" s="548"/>
      <c r="D5" s="548"/>
      <c r="E5" s="546"/>
    </row>
    <row r="6" spans="1:7" ht="15.75">
      <c r="A6" s="549"/>
      <c r="B6" s="549"/>
      <c r="C6" s="549"/>
      <c r="D6" s="549"/>
    </row>
    <row r="7" spans="1:7" ht="25.5">
      <c r="A7" s="550" t="s">
        <v>293</v>
      </c>
      <c r="B7" s="551" t="s">
        <v>294</v>
      </c>
      <c r="C7" s="482" t="s">
        <v>4645</v>
      </c>
      <c r="D7" s="463" t="s">
        <v>4646</v>
      </c>
      <c r="E7" s="552"/>
    </row>
    <row r="8" spans="1:7" ht="18.75">
      <c r="A8" s="553"/>
      <c r="B8" s="554" t="s">
        <v>295</v>
      </c>
      <c r="C8" s="555">
        <f>SUM(C10:C734)</f>
        <v>15689</v>
      </c>
      <c r="D8" s="555">
        <f>SUM(D10:D734)</f>
        <v>15689</v>
      </c>
      <c r="G8" s="556"/>
    </row>
    <row r="9" spans="1:7" ht="18.75">
      <c r="A9" s="557">
        <v>0</v>
      </c>
      <c r="B9" s="558" t="s">
        <v>1706</v>
      </c>
      <c r="C9" s="559"/>
      <c r="D9" s="559"/>
      <c r="G9" s="556"/>
    </row>
    <row r="10" spans="1:7">
      <c r="A10" s="560" t="s">
        <v>296</v>
      </c>
      <c r="B10" s="561" t="s">
        <v>297</v>
      </c>
      <c r="C10" s="562">
        <v>0</v>
      </c>
      <c r="D10" s="562">
        <v>0</v>
      </c>
      <c r="G10" s="556"/>
    </row>
    <row r="11" spans="1:7">
      <c r="A11" s="560" t="s">
        <v>298</v>
      </c>
      <c r="B11" s="561" t="s">
        <v>299</v>
      </c>
      <c r="C11" s="562">
        <v>0</v>
      </c>
      <c r="D11" s="562">
        <v>0</v>
      </c>
      <c r="G11" s="556"/>
    </row>
    <row r="12" spans="1:7">
      <c r="A12" s="560" t="s">
        <v>300</v>
      </c>
      <c r="B12" s="561" t="s">
        <v>301</v>
      </c>
      <c r="C12" s="562">
        <v>0</v>
      </c>
      <c r="D12" s="562">
        <v>0</v>
      </c>
      <c r="G12" s="556"/>
    </row>
    <row r="13" spans="1:7">
      <c r="A13" s="560" t="s">
        <v>302</v>
      </c>
      <c r="B13" s="561" t="s">
        <v>303</v>
      </c>
      <c r="C13" s="562">
        <v>0</v>
      </c>
      <c r="D13" s="562">
        <v>0</v>
      </c>
      <c r="G13" s="556"/>
    </row>
    <row r="14" spans="1:7" ht="25.5">
      <c r="A14" s="560" t="s">
        <v>304</v>
      </c>
      <c r="B14" s="561" t="s">
        <v>305</v>
      </c>
      <c r="C14" s="562">
        <v>10</v>
      </c>
      <c r="D14" s="562">
        <v>10</v>
      </c>
      <c r="G14" s="556"/>
    </row>
    <row r="15" spans="1:7">
      <c r="A15" s="560" t="s">
        <v>306</v>
      </c>
      <c r="B15" s="561" t="s">
        <v>307</v>
      </c>
      <c r="C15" s="562">
        <v>1</v>
      </c>
      <c r="D15" s="562">
        <v>1</v>
      </c>
      <c r="G15" s="556"/>
    </row>
    <row r="16" spans="1:7">
      <c r="A16" s="560" t="s">
        <v>308</v>
      </c>
      <c r="B16" s="561" t="s">
        <v>309</v>
      </c>
      <c r="C16" s="562">
        <v>3</v>
      </c>
      <c r="D16" s="562">
        <v>3</v>
      </c>
      <c r="G16" s="556"/>
    </row>
    <row r="17" spans="1:7">
      <c r="A17" s="560" t="s">
        <v>310</v>
      </c>
      <c r="B17" s="561" t="s">
        <v>311</v>
      </c>
      <c r="C17" s="562">
        <v>0</v>
      </c>
      <c r="D17" s="562">
        <v>0</v>
      </c>
      <c r="G17" s="556"/>
    </row>
    <row r="18" spans="1:7">
      <c r="A18" s="560" t="s">
        <v>312</v>
      </c>
      <c r="B18" s="561" t="s">
        <v>313</v>
      </c>
      <c r="C18" s="562">
        <v>0</v>
      </c>
      <c r="D18" s="562">
        <v>0</v>
      </c>
      <c r="G18" s="556"/>
    </row>
    <row r="19" spans="1:7">
      <c r="A19" s="560" t="s">
        <v>314</v>
      </c>
      <c r="B19" s="561" t="s">
        <v>315</v>
      </c>
      <c r="C19" s="562">
        <v>0</v>
      </c>
      <c r="D19" s="562">
        <v>0</v>
      </c>
      <c r="G19" s="556"/>
    </row>
    <row r="20" spans="1:7">
      <c r="A20" s="560" t="s">
        <v>316</v>
      </c>
      <c r="B20" s="561" t="s">
        <v>317</v>
      </c>
      <c r="C20" s="562">
        <v>0</v>
      </c>
      <c r="D20" s="562">
        <v>0</v>
      </c>
      <c r="G20" s="556"/>
    </row>
    <row r="21" spans="1:7">
      <c r="A21" s="560" t="s">
        <v>318</v>
      </c>
      <c r="B21" s="561" t="s">
        <v>319</v>
      </c>
      <c r="C21" s="562">
        <v>0</v>
      </c>
      <c r="D21" s="562">
        <v>0</v>
      </c>
      <c r="G21" s="556"/>
    </row>
    <row r="22" spans="1:7">
      <c r="A22" s="560" t="s">
        <v>320</v>
      </c>
      <c r="B22" s="561" t="s">
        <v>321</v>
      </c>
      <c r="C22" s="562">
        <v>0</v>
      </c>
      <c r="D22" s="562">
        <v>0</v>
      </c>
      <c r="G22" s="556"/>
    </row>
    <row r="23" spans="1:7">
      <c r="A23" s="560" t="s">
        <v>322</v>
      </c>
      <c r="B23" s="561" t="s">
        <v>323</v>
      </c>
      <c r="C23" s="562">
        <v>0</v>
      </c>
      <c r="D23" s="562">
        <v>0</v>
      </c>
      <c r="G23" s="556"/>
    </row>
    <row r="24" spans="1:7">
      <c r="A24" s="560" t="s">
        <v>324</v>
      </c>
      <c r="B24" s="561" t="s">
        <v>325</v>
      </c>
      <c r="C24" s="562">
        <v>0</v>
      </c>
      <c r="D24" s="562">
        <v>0</v>
      </c>
      <c r="G24" s="556"/>
    </row>
    <row r="25" spans="1:7">
      <c r="A25" s="560" t="s">
        <v>326</v>
      </c>
      <c r="B25" s="561" t="s">
        <v>327</v>
      </c>
      <c r="C25" s="562">
        <v>0</v>
      </c>
      <c r="D25" s="562">
        <v>0</v>
      </c>
      <c r="G25" s="556"/>
    </row>
    <row r="26" spans="1:7">
      <c r="A26" s="560" t="s">
        <v>328</v>
      </c>
      <c r="B26" s="561" t="s">
        <v>329</v>
      </c>
      <c r="C26" s="562">
        <v>0</v>
      </c>
      <c r="D26" s="562">
        <v>0</v>
      </c>
      <c r="G26" s="556"/>
    </row>
    <row r="27" spans="1:7" ht="18.75">
      <c r="A27" s="557">
        <v>1</v>
      </c>
      <c r="B27" s="563" t="s">
        <v>330</v>
      </c>
      <c r="C27" s="564"/>
      <c r="D27" s="564"/>
      <c r="G27" s="556"/>
    </row>
    <row r="28" spans="1:7">
      <c r="A28" s="560" t="s">
        <v>331</v>
      </c>
      <c r="B28" s="561" t="s">
        <v>332</v>
      </c>
      <c r="C28" s="562">
        <v>0</v>
      </c>
      <c r="D28" s="562">
        <v>0</v>
      </c>
      <c r="G28" s="556"/>
    </row>
    <row r="29" spans="1:7">
      <c r="A29" s="560" t="s">
        <v>333</v>
      </c>
      <c r="B29" s="561" t="s">
        <v>334</v>
      </c>
      <c r="C29" s="562">
        <v>0</v>
      </c>
      <c r="D29" s="562">
        <v>0</v>
      </c>
      <c r="G29" s="556"/>
    </row>
    <row r="30" spans="1:7">
      <c r="A30" s="560" t="s">
        <v>335</v>
      </c>
      <c r="B30" s="561" t="s">
        <v>336</v>
      </c>
      <c r="C30" s="562">
        <v>0</v>
      </c>
      <c r="D30" s="562">
        <v>0</v>
      </c>
      <c r="G30" s="556"/>
    </row>
    <row r="31" spans="1:7">
      <c r="A31" s="560" t="s">
        <v>337</v>
      </c>
      <c r="B31" s="561" t="s">
        <v>338</v>
      </c>
      <c r="C31" s="562">
        <v>0</v>
      </c>
      <c r="D31" s="562">
        <v>0</v>
      </c>
      <c r="G31" s="556"/>
    </row>
    <row r="32" spans="1:7">
      <c r="A32" s="560" t="s">
        <v>339</v>
      </c>
      <c r="B32" s="561" t="s">
        <v>340</v>
      </c>
      <c r="C32" s="562">
        <v>0</v>
      </c>
      <c r="D32" s="562">
        <v>0</v>
      </c>
      <c r="G32" s="556"/>
    </row>
    <row r="33" spans="1:7">
      <c r="A33" s="560" t="s">
        <v>341</v>
      </c>
      <c r="B33" s="561" t="s">
        <v>342</v>
      </c>
      <c r="C33" s="562">
        <v>0</v>
      </c>
      <c r="D33" s="562">
        <v>0</v>
      </c>
      <c r="G33" s="556"/>
    </row>
    <row r="34" spans="1:7">
      <c r="A34" s="560" t="s">
        <v>343</v>
      </c>
      <c r="B34" s="561" t="s">
        <v>344</v>
      </c>
      <c r="C34" s="562">
        <v>0</v>
      </c>
      <c r="D34" s="562">
        <v>0</v>
      </c>
      <c r="G34" s="556"/>
    </row>
    <row r="35" spans="1:7">
      <c r="A35" s="560" t="s">
        <v>345</v>
      </c>
      <c r="B35" s="561" t="s">
        <v>346</v>
      </c>
      <c r="C35" s="562">
        <v>0</v>
      </c>
      <c r="D35" s="562">
        <v>0</v>
      </c>
      <c r="G35" s="556"/>
    </row>
    <row r="36" spans="1:7">
      <c r="A36" s="560" t="s">
        <v>347</v>
      </c>
      <c r="B36" s="561" t="s">
        <v>348</v>
      </c>
      <c r="C36" s="562">
        <v>0</v>
      </c>
      <c r="D36" s="562">
        <v>0</v>
      </c>
      <c r="G36" s="556"/>
    </row>
    <row r="37" spans="1:7">
      <c r="A37" s="560" t="s">
        <v>349</v>
      </c>
      <c r="B37" s="561" t="s">
        <v>4647</v>
      </c>
      <c r="C37" s="562">
        <v>0</v>
      </c>
      <c r="D37" s="562">
        <v>0</v>
      </c>
      <c r="G37" s="556"/>
    </row>
    <row r="38" spans="1:7" ht="25.5">
      <c r="A38" s="560" t="s">
        <v>350</v>
      </c>
      <c r="B38" s="565" t="s">
        <v>351</v>
      </c>
      <c r="C38" s="562">
        <v>0</v>
      </c>
      <c r="D38" s="562">
        <v>0</v>
      </c>
      <c r="G38" s="556"/>
    </row>
    <row r="39" spans="1:7" ht="25.5">
      <c r="A39" s="560" t="s">
        <v>352</v>
      </c>
      <c r="B39" s="565" t="s">
        <v>353</v>
      </c>
      <c r="C39" s="562">
        <v>0</v>
      </c>
      <c r="D39" s="562">
        <v>0</v>
      </c>
      <c r="G39" s="556"/>
    </row>
    <row r="40" spans="1:7" ht="25.5">
      <c r="A40" s="560" t="s">
        <v>354</v>
      </c>
      <c r="B40" s="565" t="s">
        <v>355</v>
      </c>
      <c r="C40" s="562">
        <v>0</v>
      </c>
      <c r="D40" s="562">
        <v>0</v>
      </c>
      <c r="G40" s="556"/>
    </row>
    <row r="41" spans="1:7" ht="25.5">
      <c r="A41" s="560" t="s">
        <v>356</v>
      </c>
      <c r="B41" s="565" t="s">
        <v>357</v>
      </c>
      <c r="C41" s="562">
        <v>0</v>
      </c>
      <c r="D41" s="562">
        <v>0</v>
      </c>
      <c r="G41" s="556"/>
    </row>
    <row r="42" spans="1:7">
      <c r="A42" s="560" t="s">
        <v>358</v>
      </c>
      <c r="B42" s="561" t="s">
        <v>359</v>
      </c>
      <c r="C42" s="562">
        <v>0</v>
      </c>
      <c r="D42" s="562">
        <v>0</v>
      </c>
      <c r="G42" s="556"/>
    </row>
    <row r="43" spans="1:7">
      <c r="A43" s="560" t="s">
        <v>360</v>
      </c>
      <c r="B43" s="561" t="s">
        <v>361</v>
      </c>
      <c r="C43" s="562">
        <v>0</v>
      </c>
      <c r="D43" s="562">
        <v>0</v>
      </c>
      <c r="G43" s="556"/>
    </row>
    <row r="44" spans="1:7">
      <c r="A44" s="560" t="s">
        <v>362</v>
      </c>
      <c r="B44" s="561" t="s">
        <v>363</v>
      </c>
      <c r="C44" s="562">
        <v>0</v>
      </c>
      <c r="D44" s="562">
        <v>0</v>
      </c>
      <c r="G44" s="556"/>
    </row>
    <row r="45" spans="1:7">
      <c r="A45" s="560" t="s">
        <v>364</v>
      </c>
      <c r="B45" s="561" t="s">
        <v>365</v>
      </c>
      <c r="C45" s="562">
        <v>1</v>
      </c>
      <c r="D45" s="562">
        <v>1</v>
      </c>
      <c r="G45" s="556"/>
    </row>
    <row r="46" spans="1:7">
      <c r="A46" s="560" t="s">
        <v>366</v>
      </c>
      <c r="B46" s="561" t="s">
        <v>367</v>
      </c>
      <c r="C46" s="562">
        <v>0</v>
      </c>
      <c r="D46" s="562">
        <v>0</v>
      </c>
      <c r="G46" s="556"/>
    </row>
    <row r="47" spans="1:7">
      <c r="A47" s="560" t="s">
        <v>368</v>
      </c>
      <c r="B47" s="561" t="s">
        <v>369</v>
      </c>
      <c r="C47" s="562">
        <v>0</v>
      </c>
      <c r="D47" s="562">
        <v>0</v>
      </c>
      <c r="G47" s="556"/>
    </row>
    <row r="48" spans="1:7">
      <c r="A48" s="560" t="s">
        <v>370</v>
      </c>
      <c r="B48" s="565" t="s">
        <v>371</v>
      </c>
      <c r="C48" s="562">
        <v>0</v>
      </c>
      <c r="D48" s="562">
        <v>0</v>
      </c>
      <c r="G48" s="556"/>
    </row>
    <row r="49" spans="1:7">
      <c r="A49" s="560" t="s">
        <v>372</v>
      </c>
      <c r="B49" s="565" t="s">
        <v>373</v>
      </c>
      <c r="C49" s="562">
        <v>0</v>
      </c>
      <c r="D49" s="562">
        <v>0</v>
      </c>
      <c r="G49" s="556"/>
    </row>
    <row r="50" spans="1:7">
      <c r="A50" s="560" t="s">
        <v>374</v>
      </c>
      <c r="B50" s="561" t="s">
        <v>375</v>
      </c>
      <c r="C50" s="562">
        <v>0</v>
      </c>
      <c r="D50" s="562">
        <v>0</v>
      </c>
      <c r="G50" s="556"/>
    </row>
    <row r="51" spans="1:7">
      <c r="A51" s="560" t="s">
        <v>376</v>
      </c>
      <c r="B51" s="561" t="s">
        <v>377</v>
      </c>
      <c r="C51" s="562">
        <v>70</v>
      </c>
      <c r="D51" s="562">
        <v>70</v>
      </c>
      <c r="G51" s="556"/>
    </row>
    <row r="52" spans="1:7">
      <c r="A52" s="560" t="s">
        <v>378</v>
      </c>
      <c r="B52" s="561" t="s">
        <v>379</v>
      </c>
      <c r="C52" s="562">
        <v>0</v>
      </c>
      <c r="D52" s="562">
        <v>0</v>
      </c>
      <c r="G52" s="556"/>
    </row>
    <row r="53" spans="1:7">
      <c r="A53" s="560" t="s">
        <v>380</v>
      </c>
      <c r="B53" s="561" t="s">
        <v>381</v>
      </c>
      <c r="C53" s="562">
        <v>5</v>
      </c>
      <c r="D53" s="562">
        <v>5</v>
      </c>
      <c r="G53" s="556"/>
    </row>
    <row r="54" spans="1:7">
      <c r="A54" s="560" t="s">
        <v>382</v>
      </c>
      <c r="B54" s="561" t="s">
        <v>383</v>
      </c>
      <c r="C54" s="562">
        <v>1</v>
      </c>
      <c r="D54" s="562">
        <v>1</v>
      </c>
      <c r="G54" s="556"/>
    </row>
    <row r="55" spans="1:7">
      <c r="A55" s="560" t="s">
        <v>384</v>
      </c>
      <c r="B55" s="561" t="s">
        <v>385</v>
      </c>
      <c r="C55" s="562">
        <v>1</v>
      </c>
      <c r="D55" s="562">
        <v>1</v>
      </c>
      <c r="G55" s="556"/>
    </row>
    <row r="56" spans="1:7">
      <c r="A56" s="560" t="s">
        <v>386</v>
      </c>
      <c r="B56" s="561" t="s">
        <v>387</v>
      </c>
      <c r="C56" s="562">
        <v>25</v>
      </c>
      <c r="D56" s="562">
        <v>25</v>
      </c>
      <c r="G56" s="556"/>
    </row>
    <row r="57" spans="1:7">
      <c r="A57" s="560" t="s">
        <v>388</v>
      </c>
      <c r="B57" s="565" t="s">
        <v>389</v>
      </c>
      <c r="C57" s="562">
        <v>12</v>
      </c>
      <c r="D57" s="562">
        <v>12</v>
      </c>
      <c r="G57" s="556"/>
    </row>
    <row r="58" spans="1:7" ht="25.5">
      <c r="A58" s="560" t="s">
        <v>390</v>
      </c>
      <c r="B58" s="565" t="s">
        <v>391</v>
      </c>
      <c r="C58" s="562">
        <v>8</v>
      </c>
      <c r="D58" s="562">
        <v>8</v>
      </c>
      <c r="G58" s="556"/>
    </row>
    <row r="59" spans="1:7" ht="25.5">
      <c r="A59" s="560" t="s">
        <v>392</v>
      </c>
      <c r="B59" s="565" t="s">
        <v>393</v>
      </c>
      <c r="C59" s="562">
        <v>17</v>
      </c>
      <c r="D59" s="562">
        <v>17</v>
      </c>
      <c r="G59" s="556"/>
    </row>
    <row r="60" spans="1:7">
      <c r="A60" s="560" t="s">
        <v>394</v>
      </c>
      <c r="B60" s="561" t="s">
        <v>395</v>
      </c>
      <c r="C60" s="562">
        <v>0</v>
      </c>
      <c r="D60" s="562">
        <v>0</v>
      </c>
      <c r="G60" s="556"/>
    </row>
    <row r="61" spans="1:7">
      <c r="A61" s="560" t="s">
        <v>396</v>
      </c>
      <c r="B61" s="561" t="s">
        <v>397</v>
      </c>
      <c r="C61" s="562">
        <v>14</v>
      </c>
      <c r="D61" s="562">
        <v>14</v>
      </c>
      <c r="G61" s="556"/>
    </row>
    <row r="62" spans="1:7">
      <c r="A62" s="560" t="s">
        <v>398</v>
      </c>
      <c r="B62" s="561" t="s">
        <v>399</v>
      </c>
      <c r="C62" s="562">
        <v>1</v>
      </c>
      <c r="D62" s="562">
        <v>1</v>
      </c>
      <c r="G62" s="556"/>
    </row>
    <row r="63" spans="1:7">
      <c r="A63" s="560" t="s">
        <v>400</v>
      </c>
      <c r="B63" s="561" t="s">
        <v>401</v>
      </c>
      <c r="C63" s="562">
        <v>4</v>
      </c>
      <c r="D63" s="562">
        <v>4</v>
      </c>
      <c r="G63" s="556"/>
    </row>
    <row r="64" spans="1:7">
      <c r="A64" s="566" t="s">
        <v>402</v>
      </c>
      <c r="B64" s="561" t="s">
        <v>403</v>
      </c>
      <c r="C64" s="562">
        <v>6</v>
      </c>
      <c r="D64" s="562">
        <v>6</v>
      </c>
      <c r="G64" s="556"/>
    </row>
    <row r="65" spans="1:7">
      <c r="A65" s="560" t="s">
        <v>404</v>
      </c>
      <c r="B65" s="561" t="s">
        <v>405</v>
      </c>
      <c r="C65" s="562">
        <v>32</v>
      </c>
      <c r="D65" s="562">
        <v>32</v>
      </c>
      <c r="G65" s="556"/>
    </row>
    <row r="66" spans="1:7">
      <c r="A66" s="560" t="s">
        <v>406</v>
      </c>
      <c r="B66" s="561" t="s">
        <v>407</v>
      </c>
      <c r="C66" s="562">
        <v>125</v>
      </c>
      <c r="D66" s="562">
        <v>125</v>
      </c>
      <c r="G66" s="556"/>
    </row>
    <row r="67" spans="1:7">
      <c r="A67" s="560" t="s">
        <v>408</v>
      </c>
      <c r="B67" s="561" t="s">
        <v>409</v>
      </c>
      <c r="C67" s="562">
        <v>16</v>
      </c>
      <c r="D67" s="562">
        <v>16</v>
      </c>
      <c r="G67" s="556"/>
    </row>
    <row r="68" spans="1:7">
      <c r="A68" s="560" t="s">
        <v>410</v>
      </c>
      <c r="B68" s="561" t="s">
        <v>411</v>
      </c>
      <c r="C68" s="562">
        <v>2</v>
      </c>
      <c r="D68" s="562">
        <v>2</v>
      </c>
      <c r="G68" s="556"/>
    </row>
    <row r="69" spans="1:7">
      <c r="A69" s="560" t="s">
        <v>412</v>
      </c>
      <c r="B69" s="561" t="s">
        <v>411</v>
      </c>
      <c r="C69" s="562">
        <v>18</v>
      </c>
      <c r="D69" s="562">
        <v>18</v>
      </c>
      <c r="G69" s="556"/>
    </row>
    <row r="70" spans="1:7" ht="25.5">
      <c r="A70" s="560" t="s">
        <v>413</v>
      </c>
      <c r="B70" s="561" t="s">
        <v>414</v>
      </c>
      <c r="C70" s="562">
        <v>1</v>
      </c>
      <c r="D70" s="562">
        <v>1</v>
      </c>
      <c r="G70" s="556"/>
    </row>
    <row r="71" spans="1:7" ht="25.5">
      <c r="A71" s="560" t="s">
        <v>415</v>
      </c>
      <c r="B71" s="561" t="s">
        <v>416</v>
      </c>
      <c r="C71" s="562">
        <v>2</v>
      </c>
      <c r="D71" s="562">
        <v>2</v>
      </c>
      <c r="G71" s="556"/>
    </row>
    <row r="72" spans="1:7">
      <c r="A72" s="560" t="s">
        <v>417</v>
      </c>
      <c r="B72" s="561" t="s">
        <v>418</v>
      </c>
      <c r="C72" s="562">
        <v>4</v>
      </c>
      <c r="D72" s="562">
        <v>4</v>
      </c>
      <c r="G72" s="556"/>
    </row>
    <row r="73" spans="1:7">
      <c r="A73" s="560" t="s">
        <v>419</v>
      </c>
      <c r="B73" s="561" t="s">
        <v>420</v>
      </c>
      <c r="C73" s="562">
        <v>7</v>
      </c>
      <c r="D73" s="562">
        <v>7</v>
      </c>
      <c r="G73" s="556"/>
    </row>
    <row r="74" spans="1:7">
      <c r="A74" s="560" t="s">
        <v>421</v>
      </c>
      <c r="B74" s="561" t="s">
        <v>422</v>
      </c>
      <c r="C74" s="562">
        <v>0</v>
      </c>
      <c r="D74" s="562">
        <v>0</v>
      </c>
      <c r="G74" s="556"/>
    </row>
    <row r="75" spans="1:7">
      <c r="A75" s="560" t="s">
        <v>423</v>
      </c>
      <c r="B75" s="561" t="s">
        <v>424</v>
      </c>
      <c r="C75" s="562">
        <v>1</v>
      </c>
      <c r="D75" s="562">
        <v>1</v>
      </c>
      <c r="G75" s="556"/>
    </row>
    <row r="76" spans="1:7">
      <c r="A76" s="560" t="s">
        <v>425</v>
      </c>
      <c r="B76" s="561" t="s">
        <v>426</v>
      </c>
      <c r="C76" s="562">
        <v>2</v>
      </c>
      <c r="D76" s="562">
        <v>2</v>
      </c>
      <c r="G76" s="556"/>
    </row>
    <row r="77" spans="1:7">
      <c r="A77" s="560" t="s">
        <v>427</v>
      </c>
      <c r="B77" s="561" t="s">
        <v>428</v>
      </c>
      <c r="C77" s="562">
        <v>11</v>
      </c>
      <c r="D77" s="562">
        <v>11</v>
      </c>
      <c r="G77" s="556"/>
    </row>
    <row r="78" spans="1:7">
      <c r="A78" s="560" t="s">
        <v>429</v>
      </c>
      <c r="B78" s="561" t="s">
        <v>430</v>
      </c>
      <c r="C78" s="562">
        <v>16</v>
      </c>
      <c r="D78" s="562">
        <v>16</v>
      </c>
      <c r="G78" s="556"/>
    </row>
    <row r="79" spans="1:7">
      <c r="A79" s="560" t="s">
        <v>431</v>
      </c>
      <c r="B79" s="561" t="s">
        <v>432</v>
      </c>
      <c r="C79" s="562">
        <v>2</v>
      </c>
      <c r="D79" s="562">
        <v>2</v>
      </c>
      <c r="G79" s="556"/>
    </row>
    <row r="80" spans="1:7">
      <c r="A80" s="560" t="s">
        <v>433</v>
      </c>
      <c r="B80" s="561" t="s">
        <v>434</v>
      </c>
      <c r="C80" s="562">
        <v>6</v>
      </c>
      <c r="D80" s="562">
        <v>6</v>
      </c>
      <c r="G80" s="556"/>
    </row>
    <row r="81" spans="1:7">
      <c r="A81" s="560" t="s">
        <v>435</v>
      </c>
      <c r="B81" s="561" t="s">
        <v>436</v>
      </c>
      <c r="C81" s="562">
        <v>0</v>
      </c>
      <c r="D81" s="562">
        <v>0</v>
      </c>
      <c r="G81" s="556"/>
    </row>
    <row r="82" spans="1:7">
      <c r="A82" s="560" t="s">
        <v>437</v>
      </c>
      <c r="B82" s="561" t="s">
        <v>438</v>
      </c>
      <c r="C82" s="562">
        <v>1</v>
      </c>
      <c r="D82" s="562">
        <v>1</v>
      </c>
      <c r="G82" s="556"/>
    </row>
    <row r="83" spans="1:7">
      <c r="A83" s="560" t="s">
        <v>439</v>
      </c>
      <c r="B83" s="561" t="s">
        <v>440</v>
      </c>
      <c r="C83" s="562">
        <v>4</v>
      </c>
      <c r="D83" s="562">
        <v>4</v>
      </c>
      <c r="G83" s="556"/>
    </row>
    <row r="84" spans="1:7">
      <c r="A84" s="560" t="s">
        <v>441</v>
      </c>
      <c r="B84" s="561" t="s">
        <v>442</v>
      </c>
      <c r="C84" s="562">
        <v>14</v>
      </c>
      <c r="D84" s="562">
        <v>14</v>
      </c>
      <c r="G84" s="556"/>
    </row>
    <row r="85" spans="1:7">
      <c r="A85" s="560" t="s">
        <v>443</v>
      </c>
      <c r="B85" s="561" t="s">
        <v>444</v>
      </c>
      <c r="C85" s="562">
        <v>47</v>
      </c>
      <c r="D85" s="562">
        <v>47</v>
      </c>
      <c r="G85" s="556"/>
    </row>
    <row r="86" spans="1:7" ht="25.5">
      <c r="A86" s="560" t="s">
        <v>445</v>
      </c>
      <c r="B86" s="561" t="s">
        <v>446</v>
      </c>
      <c r="C86" s="562">
        <v>2</v>
      </c>
      <c r="D86" s="562">
        <v>2</v>
      </c>
      <c r="G86" s="556"/>
    </row>
    <row r="87" spans="1:7" ht="25.5">
      <c r="A87" s="560" t="s">
        <v>447</v>
      </c>
      <c r="B87" s="561" t="s">
        <v>448</v>
      </c>
      <c r="C87" s="562">
        <v>4</v>
      </c>
      <c r="D87" s="562">
        <v>4</v>
      </c>
      <c r="G87" s="556"/>
    </row>
    <row r="88" spans="1:7" ht="25.5">
      <c r="A88" s="560" t="s">
        <v>449</v>
      </c>
      <c r="B88" s="561" t="s">
        <v>450</v>
      </c>
      <c r="C88" s="562">
        <v>16</v>
      </c>
      <c r="D88" s="562">
        <v>16</v>
      </c>
      <c r="G88" s="556"/>
    </row>
    <row r="89" spans="1:7" ht="18.75">
      <c r="A89" s="557">
        <v>2</v>
      </c>
      <c r="B89" s="567" t="s">
        <v>451</v>
      </c>
      <c r="C89" s="564"/>
      <c r="D89" s="564"/>
      <c r="G89" s="556"/>
    </row>
    <row r="90" spans="1:7">
      <c r="A90" s="560" t="s">
        <v>452</v>
      </c>
      <c r="B90" s="561" t="s">
        <v>453</v>
      </c>
      <c r="C90" s="562">
        <v>0</v>
      </c>
      <c r="D90" s="562">
        <v>0</v>
      </c>
      <c r="G90" s="556"/>
    </row>
    <row r="91" spans="1:7">
      <c r="A91" s="560" t="s">
        <v>454</v>
      </c>
      <c r="B91" s="561" t="s">
        <v>455</v>
      </c>
      <c r="C91" s="562">
        <v>0</v>
      </c>
      <c r="D91" s="562">
        <v>0</v>
      </c>
      <c r="G91" s="556"/>
    </row>
    <row r="92" spans="1:7">
      <c r="A92" s="560" t="s">
        <v>456</v>
      </c>
      <c r="B92" s="561" t="s">
        <v>457</v>
      </c>
      <c r="C92" s="562">
        <v>0</v>
      </c>
      <c r="D92" s="562">
        <v>0</v>
      </c>
      <c r="G92" s="556"/>
    </row>
    <row r="93" spans="1:7">
      <c r="A93" s="560" t="s">
        <v>458</v>
      </c>
      <c r="B93" s="565" t="s">
        <v>459</v>
      </c>
      <c r="C93" s="562">
        <v>0</v>
      </c>
      <c r="D93" s="562">
        <v>0</v>
      </c>
      <c r="G93" s="556"/>
    </row>
    <row r="94" spans="1:7">
      <c r="A94" s="560" t="s">
        <v>460</v>
      </c>
      <c r="B94" s="565" t="s">
        <v>461</v>
      </c>
      <c r="C94" s="562">
        <v>0</v>
      </c>
      <c r="D94" s="562">
        <v>0</v>
      </c>
      <c r="G94" s="556"/>
    </row>
    <row r="95" spans="1:7">
      <c r="A95" s="560" t="s">
        <v>462</v>
      </c>
      <c r="B95" s="565" t="s">
        <v>463</v>
      </c>
      <c r="C95" s="562">
        <v>0</v>
      </c>
      <c r="D95" s="562">
        <v>0</v>
      </c>
      <c r="G95" s="556"/>
    </row>
    <row r="96" spans="1:7">
      <c r="A96" s="560" t="s">
        <v>464</v>
      </c>
      <c r="B96" s="565" t="s">
        <v>465</v>
      </c>
      <c r="C96" s="562">
        <v>1</v>
      </c>
      <c r="D96" s="562">
        <v>1</v>
      </c>
      <c r="G96" s="556"/>
    </row>
    <row r="97" spans="1:7">
      <c r="A97" s="560" t="s">
        <v>466</v>
      </c>
      <c r="B97" s="565" t="s">
        <v>467</v>
      </c>
      <c r="C97" s="562">
        <v>14</v>
      </c>
      <c r="D97" s="562">
        <v>14</v>
      </c>
      <c r="G97" s="556"/>
    </row>
    <row r="98" spans="1:7">
      <c r="A98" s="560" t="s">
        <v>468</v>
      </c>
      <c r="B98" s="565" t="s">
        <v>469</v>
      </c>
      <c r="C98" s="562">
        <v>0</v>
      </c>
      <c r="D98" s="562">
        <v>0</v>
      </c>
      <c r="G98" s="556"/>
    </row>
    <row r="99" spans="1:7">
      <c r="A99" s="560" t="s">
        <v>470</v>
      </c>
      <c r="B99" s="565" t="s">
        <v>471</v>
      </c>
      <c r="C99" s="562">
        <v>11</v>
      </c>
      <c r="D99" s="562">
        <v>11</v>
      </c>
      <c r="G99" s="556"/>
    </row>
    <row r="100" spans="1:7">
      <c r="A100" s="560" t="s">
        <v>472</v>
      </c>
      <c r="B100" s="565" t="s">
        <v>473</v>
      </c>
      <c r="C100" s="562">
        <v>5</v>
      </c>
      <c r="D100" s="562">
        <v>5</v>
      </c>
      <c r="G100" s="556"/>
    </row>
    <row r="101" spans="1:7">
      <c r="A101" s="560" t="s">
        <v>474</v>
      </c>
      <c r="B101" s="565" t="s">
        <v>475</v>
      </c>
      <c r="C101" s="562">
        <v>0</v>
      </c>
      <c r="D101" s="562">
        <v>0</v>
      </c>
      <c r="G101" s="556"/>
    </row>
    <row r="102" spans="1:7">
      <c r="A102" s="560" t="s">
        <v>476</v>
      </c>
      <c r="B102" s="565" t="s">
        <v>477</v>
      </c>
      <c r="C102" s="562">
        <v>34</v>
      </c>
      <c r="D102" s="562">
        <v>34</v>
      </c>
      <c r="G102" s="556"/>
    </row>
    <row r="103" spans="1:7">
      <c r="A103" s="560" t="s">
        <v>478</v>
      </c>
      <c r="B103" s="565" t="s">
        <v>479</v>
      </c>
      <c r="C103" s="562">
        <v>1</v>
      </c>
      <c r="D103" s="562">
        <v>1</v>
      </c>
      <c r="G103" s="556"/>
    </row>
    <row r="104" spans="1:7">
      <c r="A104" s="560" t="s">
        <v>480</v>
      </c>
      <c r="B104" s="565" t="s">
        <v>481</v>
      </c>
      <c r="C104" s="562">
        <v>16</v>
      </c>
      <c r="D104" s="562">
        <v>16</v>
      </c>
      <c r="G104" s="556"/>
    </row>
    <row r="105" spans="1:7">
      <c r="A105" s="560" t="s">
        <v>482</v>
      </c>
      <c r="B105" s="565" t="s">
        <v>483</v>
      </c>
      <c r="C105" s="562">
        <v>0</v>
      </c>
      <c r="D105" s="562">
        <v>0</v>
      </c>
      <c r="G105" s="556"/>
    </row>
    <row r="106" spans="1:7">
      <c r="A106" s="560" t="s">
        <v>484</v>
      </c>
      <c r="B106" s="565" t="s">
        <v>485</v>
      </c>
      <c r="C106" s="562">
        <v>2</v>
      </c>
      <c r="D106" s="562">
        <v>2</v>
      </c>
      <c r="G106" s="556"/>
    </row>
    <row r="107" spans="1:7">
      <c r="A107" s="560" t="s">
        <v>486</v>
      </c>
      <c r="B107" s="565" t="s">
        <v>487</v>
      </c>
      <c r="C107" s="562">
        <v>7</v>
      </c>
      <c r="D107" s="562">
        <v>7</v>
      </c>
      <c r="G107" s="556"/>
    </row>
    <row r="108" spans="1:7">
      <c r="A108" s="560" t="s">
        <v>488</v>
      </c>
      <c r="B108" s="565" t="s">
        <v>489</v>
      </c>
      <c r="C108" s="562">
        <v>57</v>
      </c>
      <c r="D108" s="562">
        <v>57</v>
      </c>
      <c r="G108" s="556"/>
    </row>
    <row r="109" spans="1:7" ht="18.75">
      <c r="A109" s="557">
        <v>3</v>
      </c>
      <c r="B109" s="567" t="s">
        <v>490</v>
      </c>
      <c r="C109" s="568"/>
      <c r="D109" s="568"/>
      <c r="G109" s="556"/>
    </row>
    <row r="110" spans="1:7">
      <c r="A110" s="560" t="s">
        <v>491</v>
      </c>
      <c r="B110" s="565" t="s">
        <v>4648</v>
      </c>
      <c r="C110" s="562">
        <v>0</v>
      </c>
      <c r="D110" s="562">
        <v>0</v>
      </c>
      <c r="G110" s="556"/>
    </row>
    <row r="111" spans="1:7">
      <c r="A111" s="560" t="s">
        <v>492</v>
      </c>
      <c r="B111" s="565" t="s">
        <v>493</v>
      </c>
      <c r="C111" s="562">
        <v>0</v>
      </c>
      <c r="D111" s="562">
        <v>0</v>
      </c>
      <c r="G111" s="556"/>
    </row>
    <row r="112" spans="1:7">
      <c r="A112" s="560" t="s">
        <v>494</v>
      </c>
      <c r="B112" s="565" t="s">
        <v>495</v>
      </c>
      <c r="C112" s="562">
        <v>0</v>
      </c>
      <c r="D112" s="562">
        <v>0</v>
      </c>
      <c r="G112" s="556"/>
    </row>
    <row r="113" spans="1:7">
      <c r="A113" s="560" t="s">
        <v>496</v>
      </c>
      <c r="B113" s="565" t="s">
        <v>497</v>
      </c>
      <c r="C113" s="562">
        <v>0</v>
      </c>
      <c r="D113" s="562">
        <v>0</v>
      </c>
      <c r="G113" s="556"/>
    </row>
    <row r="114" spans="1:7">
      <c r="A114" s="560" t="s">
        <v>498</v>
      </c>
      <c r="B114" s="565" t="s">
        <v>499</v>
      </c>
      <c r="C114" s="562">
        <v>0</v>
      </c>
      <c r="D114" s="562">
        <v>0</v>
      </c>
      <c r="G114" s="556"/>
    </row>
    <row r="115" spans="1:7">
      <c r="A115" s="560" t="s">
        <v>500</v>
      </c>
      <c r="B115" s="565" t="s">
        <v>501</v>
      </c>
      <c r="C115" s="562">
        <v>0</v>
      </c>
      <c r="D115" s="562">
        <v>0</v>
      </c>
      <c r="G115" s="556"/>
    </row>
    <row r="116" spans="1:7">
      <c r="A116" s="560" t="s">
        <v>502</v>
      </c>
      <c r="B116" s="565" t="s">
        <v>503</v>
      </c>
      <c r="C116" s="562">
        <v>0</v>
      </c>
      <c r="D116" s="562">
        <v>0</v>
      </c>
      <c r="G116" s="556"/>
    </row>
    <row r="117" spans="1:7">
      <c r="A117" s="560" t="s">
        <v>504</v>
      </c>
      <c r="B117" s="565" t="s">
        <v>505</v>
      </c>
      <c r="C117" s="562">
        <v>0</v>
      </c>
      <c r="D117" s="562">
        <v>0</v>
      </c>
      <c r="G117" s="556"/>
    </row>
    <row r="118" spans="1:7" ht="25.5">
      <c r="A118" s="560" t="s">
        <v>506</v>
      </c>
      <c r="B118" s="565" t="s">
        <v>507</v>
      </c>
      <c r="C118" s="562">
        <v>11</v>
      </c>
      <c r="D118" s="562">
        <v>11</v>
      </c>
      <c r="G118" s="556"/>
    </row>
    <row r="119" spans="1:7">
      <c r="A119" s="566" t="s">
        <v>508</v>
      </c>
      <c r="B119" s="569" t="s">
        <v>509</v>
      </c>
      <c r="C119" s="570"/>
      <c r="D119" s="570"/>
      <c r="G119" s="556"/>
    </row>
    <row r="120" spans="1:7">
      <c r="A120" s="560" t="s">
        <v>510</v>
      </c>
      <c r="B120" s="565" t="s">
        <v>511</v>
      </c>
      <c r="C120" s="562">
        <v>6</v>
      </c>
      <c r="D120" s="562">
        <v>6</v>
      </c>
      <c r="G120" s="556"/>
    </row>
    <row r="121" spans="1:7">
      <c r="A121" s="560" t="s">
        <v>512</v>
      </c>
      <c r="B121" s="565" t="s">
        <v>513</v>
      </c>
      <c r="C121" s="562">
        <v>38</v>
      </c>
      <c r="D121" s="562">
        <v>38</v>
      </c>
      <c r="G121" s="556"/>
    </row>
    <row r="122" spans="1:7">
      <c r="A122" s="560" t="s">
        <v>514</v>
      </c>
      <c r="B122" s="565" t="s">
        <v>515</v>
      </c>
      <c r="C122" s="562">
        <v>104</v>
      </c>
      <c r="D122" s="562">
        <v>104</v>
      </c>
      <c r="G122" s="556"/>
    </row>
    <row r="123" spans="1:7">
      <c r="A123" s="560" t="s">
        <v>516</v>
      </c>
      <c r="B123" s="565" t="s">
        <v>4649</v>
      </c>
      <c r="C123" s="562">
        <v>0</v>
      </c>
      <c r="D123" s="562">
        <v>0</v>
      </c>
      <c r="G123" s="556"/>
    </row>
    <row r="124" spans="1:7">
      <c r="A124" s="560" t="s">
        <v>517</v>
      </c>
      <c r="B124" s="565" t="s">
        <v>518</v>
      </c>
      <c r="C124" s="562">
        <v>10</v>
      </c>
      <c r="D124" s="562">
        <v>10</v>
      </c>
      <c r="G124" s="556"/>
    </row>
    <row r="125" spans="1:7">
      <c r="A125" s="560" t="s">
        <v>519</v>
      </c>
      <c r="B125" s="565" t="s">
        <v>520</v>
      </c>
      <c r="C125" s="562">
        <v>0</v>
      </c>
      <c r="D125" s="562">
        <v>0</v>
      </c>
      <c r="G125" s="556"/>
    </row>
    <row r="126" spans="1:7">
      <c r="A126" s="560" t="s">
        <v>521</v>
      </c>
      <c r="B126" s="565" t="s">
        <v>4650</v>
      </c>
      <c r="C126" s="562">
        <v>0</v>
      </c>
      <c r="D126" s="562">
        <v>0</v>
      </c>
      <c r="G126" s="556"/>
    </row>
    <row r="127" spans="1:7">
      <c r="A127" s="560" t="s">
        <v>522</v>
      </c>
      <c r="B127" s="565" t="s">
        <v>523</v>
      </c>
      <c r="C127" s="562">
        <v>0</v>
      </c>
      <c r="D127" s="562">
        <v>0</v>
      </c>
      <c r="G127" s="556"/>
    </row>
    <row r="128" spans="1:7">
      <c r="A128" s="560" t="s">
        <v>524</v>
      </c>
      <c r="B128" s="565" t="s">
        <v>525</v>
      </c>
      <c r="C128" s="562">
        <v>5</v>
      </c>
      <c r="D128" s="562">
        <v>5</v>
      </c>
      <c r="G128" s="556"/>
    </row>
    <row r="129" spans="1:7">
      <c r="A129" s="560" t="s">
        <v>526</v>
      </c>
      <c r="B129" s="565" t="s">
        <v>527</v>
      </c>
      <c r="C129" s="562">
        <v>48</v>
      </c>
      <c r="D129" s="562">
        <v>48</v>
      </c>
      <c r="G129" s="556"/>
    </row>
    <row r="130" spans="1:7">
      <c r="A130" s="560" t="s">
        <v>528</v>
      </c>
      <c r="B130" s="565" t="s">
        <v>4651</v>
      </c>
      <c r="C130" s="562">
        <v>8</v>
      </c>
      <c r="D130" s="562">
        <v>8</v>
      </c>
      <c r="G130" s="556"/>
    </row>
    <row r="131" spans="1:7">
      <c r="A131" s="560" t="s">
        <v>529</v>
      </c>
      <c r="B131" s="565" t="s">
        <v>530</v>
      </c>
      <c r="C131" s="562">
        <v>252</v>
      </c>
      <c r="D131" s="562">
        <v>252</v>
      </c>
      <c r="G131" s="571"/>
    </row>
    <row r="132" spans="1:7">
      <c r="A132" s="560" t="s">
        <v>531</v>
      </c>
      <c r="B132" s="565" t="s">
        <v>532</v>
      </c>
      <c r="C132" s="562">
        <v>16</v>
      </c>
      <c r="D132" s="562">
        <v>16</v>
      </c>
      <c r="G132" s="556"/>
    </row>
    <row r="133" spans="1:7">
      <c r="A133" s="560" t="s">
        <v>533</v>
      </c>
      <c r="B133" s="565" t="s">
        <v>534</v>
      </c>
      <c r="C133" s="562">
        <v>5</v>
      </c>
      <c r="D133" s="562">
        <v>5</v>
      </c>
      <c r="G133" s="556"/>
    </row>
    <row r="134" spans="1:7">
      <c r="A134" s="560" t="s">
        <v>535</v>
      </c>
      <c r="B134" s="565" t="s">
        <v>536</v>
      </c>
      <c r="C134" s="562">
        <v>0</v>
      </c>
      <c r="D134" s="562">
        <v>0</v>
      </c>
      <c r="G134" s="556"/>
    </row>
    <row r="135" spans="1:7">
      <c r="A135" s="560" t="s">
        <v>537</v>
      </c>
      <c r="B135" s="565" t="s">
        <v>538</v>
      </c>
      <c r="C135" s="562">
        <v>24</v>
      </c>
      <c r="D135" s="562">
        <v>24</v>
      </c>
      <c r="G135" s="556"/>
    </row>
    <row r="136" spans="1:7">
      <c r="A136" s="560" t="s">
        <v>539</v>
      </c>
      <c r="B136" s="565" t="s">
        <v>4652</v>
      </c>
      <c r="C136" s="562">
        <v>12</v>
      </c>
      <c r="D136" s="562">
        <v>12</v>
      </c>
      <c r="G136" s="556"/>
    </row>
    <row r="137" spans="1:7">
      <c r="A137" s="560" t="s">
        <v>540</v>
      </c>
      <c r="B137" s="565" t="s">
        <v>541</v>
      </c>
      <c r="C137" s="562">
        <v>1</v>
      </c>
      <c r="D137" s="562">
        <v>1</v>
      </c>
      <c r="G137" s="556"/>
    </row>
    <row r="138" spans="1:7" ht="18.75">
      <c r="A138" s="557">
        <v>4</v>
      </c>
      <c r="B138" s="567" t="s">
        <v>542</v>
      </c>
      <c r="C138" s="564"/>
      <c r="D138" s="564"/>
      <c r="G138" s="556"/>
    </row>
    <row r="139" spans="1:7">
      <c r="A139" s="560" t="s">
        <v>543</v>
      </c>
      <c r="B139" s="565" t="s">
        <v>544</v>
      </c>
      <c r="C139" s="562">
        <v>0</v>
      </c>
      <c r="D139" s="562">
        <v>0</v>
      </c>
      <c r="G139" s="556"/>
    </row>
    <row r="140" spans="1:7">
      <c r="A140" s="560" t="s">
        <v>545</v>
      </c>
      <c r="B140" s="565" t="s">
        <v>546</v>
      </c>
      <c r="C140" s="562">
        <v>0</v>
      </c>
      <c r="D140" s="562">
        <v>0</v>
      </c>
      <c r="G140" s="556"/>
    </row>
    <row r="141" spans="1:7">
      <c r="A141" s="560" t="s">
        <v>547</v>
      </c>
      <c r="B141" s="565" t="s">
        <v>548</v>
      </c>
      <c r="C141" s="562">
        <v>1</v>
      </c>
      <c r="D141" s="562">
        <v>1</v>
      </c>
      <c r="G141" s="556"/>
    </row>
    <row r="142" spans="1:7">
      <c r="A142" s="560" t="s">
        <v>549</v>
      </c>
      <c r="B142" s="565" t="s">
        <v>550</v>
      </c>
      <c r="C142" s="562">
        <v>0</v>
      </c>
      <c r="D142" s="562">
        <v>0</v>
      </c>
      <c r="G142" s="556"/>
    </row>
    <row r="143" spans="1:7">
      <c r="A143" s="560" t="s">
        <v>551</v>
      </c>
      <c r="B143" s="565" t="s">
        <v>552</v>
      </c>
      <c r="C143" s="562">
        <v>1</v>
      </c>
      <c r="D143" s="562">
        <v>1</v>
      </c>
      <c r="G143" s="556"/>
    </row>
    <row r="144" spans="1:7">
      <c r="A144" s="560" t="s">
        <v>553</v>
      </c>
      <c r="B144" s="565" t="s">
        <v>554</v>
      </c>
      <c r="C144" s="562">
        <v>1</v>
      </c>
      <c r="D144" s="562">
        <v>1</v>
      </c>
      <c r="G144" s="556"/>
    </row>
    <row r="145" spans="1:7">
      <c r="A145" s="560" t="s">
        <v>555</v>
      </c>
      <c r="B145" s="565" t="s">
        <v>556</v>
      </c>
      <c r="C145" s="562">
        <v>1</v>
      </c>
      <c r="D145" s="562">
        <v>1</v>
      </c>
      <c r="G145" s="556"/>
    </row>
    <row r="146" spans="1:7">
      <c r="A146" s="560" t="s">
        <v>557</v>
      </c>
      <c r="B146" s="565" t="s">
        <v>558</v>
      </c>
      <c r="C146" s="562">
        <v>1</v>
      </c>
      <c r="D146" s="562">
        <v>1</v>
      </c>
      <c r="G146" s="556"/>
    </row>
    <row r="147" spans="1:7">
      <c r="A147" s="560" t="s">
        <v>559</v>
      </c>
      <c r="B147" s="565" t="s">
        <v>560</v>
      </c>
      <c r="C147" s="562">
        <v>0</v>
      </c>
      <c r="D147" s="562">
        <v>0</v>
      </c>
      <c r="G147" s="556"/>
    </row>
    <row r="148" spans="1:7">
      <c r="A148" s="560" t="s">
        <v>561</v>
      </c>
      <c r="B148" s="565" t="s">
        <v>562</v>
      </c>
      <c r="C148" s="562">
        <v>0</v>
      </c>
      <c r="D148" s="562">
        <v>0</v>
      </c>
      <c r="G148" s="556"/>
    </row>
    <row r="149" spans="1:7">
      <c r="A149" s="560" t="s">
        <v>563</v>
      </c>
      <c r="B149" s="565" t="s">
        <v>564</v>
      </c>
      <c r="C149" s="562">
        <v>0</v>
      </c>
      <c r="D149" s="562">
        <v>0</v>
      </c>
      <c r="G149" s="556"/>
    </row>
    <row r="150" spans="1:7">
      <c r="A150" s="560" t="s">
        <v>565</v>
      </c>
      <c r="B150" s="565" t="s">
        <v>566</v>
      </c>
      <c r="C150" s="562">
        <v>0</v>
      </c>
      <c r="D150" s="562">
        <v>0</v>
      </c>
      <c r="G150" s="556"/>
    </row>
    <row r="151" spans="1:7">
      <c r="A151" s="560" t="s">
        <v>567</v>
      </c>
      <c r="B151" s="565" t="s">
        <v>568</v>
      </c>
      <c r="C151" s="562">
        <v>0</v>
      </c>
      <c r="D151" s="562">
        <v>0</v>
      </c>
      <c r="G151" s="556"/>
    </row>
    <row r="152" spans="1:7">
      <c r="A152" s="560" t="s">
        <v>569</v>
      </c>
      <c r="B152" s="565" t="s">
        <v>570</v>
      </c>
      <c r="C152" s="562">
        <v>15</v>
      </c>
      <c r="D152" s="562">
        <v>15</v>
      </c>
      <c r="G152" s="556"/>
    </row>
    <row r="153" spans="1:7">
      <c r="A153" s="560" t="s">
        <v>571</v>
      </c>
      <c r="B153" s="565" t="s">
        <v>572</v>
      </c>
      <c r="C153" s="562">
        <v>55</v>
      </c>
      <c r="D153" s="562">
        <v>55</v>
      </c>
      <c r="G153" s="556"/>
    </row>
    <row r="154" spans="1:7">
      <c r="A154" s="560" t="s">
        <v>573</v>
      </c>
      <c r="B154" s="565" t="s">
        <v>574</v>
      </c>
      <c r="C154" s="562">
        <v>39</v>
      </c>
      <c r="D154" s="562">
        <v>39</v>
      </c>
      <c r="G154" s="556"/>
    </row>
    <row r="155" spans="1:7">
      <c r="A155" s="560" t="s">
        <v>575</v>
      </c>
      <c r="B155" s="565" t="s">
        <v>576</v>
      </c>
      <c r="C155" s="562">
        <v>84</v>
      </c>
      <c r="D155" s="562">
        <v>84</v>
      </c>
      <c r="G155" s="556"/>
    </row>
    <row r="156" spans="1:7">
      <c r="A156" s="560" t="s">
        <v>577</v>
      </c>
      <c r="B156" s="565" t="s">
        <v>578</v>
      </c>
      <c r="C156" s="562">
        <v>235</v>
      </c>
      <c r="D156" s="562">
        <v>235</v>
      </c>
      <c r="G156" s="556"/>
    </row>
    <row r="157" spans="1:7">
      <c r="A157" s="560" t="s">
        <v>579</v>
      </c>
      <c r="B157" s="565" t="s">
        <v>580</v>
      </c>
      <c r="C157" s="562">
        <v>0</v>
      </c>
      <c r="D157" s="562">
        <v>0</v>
      </c>
      <c r="G157" s="556"/>
    </row>
    <row r="158" spans="1:7">
      <c r="A158" s="560" t="s">
        <v>581</v>
      </c>
      <c r="B158" s="565" t="s">
        <v>582</v>
      </c>
      <c r="C158" s="562">
        <v>28</v>
      </c>
      <c r="D158" s="562">
        <v>28</v>
      </c>
      <c r="G158" s="556"/>
    </row>
    <row r="159" spans="1:7">
      <c r="A159" s="560" t="s">
        <v>583</v>
      </c>
      <c r="B159" s="565" t="s">
        <v>584</v>
      </c>
      <c r="C159" s="562">
        <v>48</v>
      </c>
      <c r="D159" s="562">
        <v>48</v>
      </c>
      <c r="G159" s="556"/>
    </row>
    <row r="160" spans="1:7">
      <c r="A160" s="560" t="s">
        <v>585</v>
      </c>
      <c r="B160" s="565" t="s">
        <v>586</v>
      </c>
      <c r="C160" s="562">
        <v>31</v>
      </c>
      <c r="D160" s="562">
        <v>31</v>
      </c>
      <c r="G160" s="556"/>
    </row>
    <row r="161" spans="1:7">
      <c r="A161" s="560" t="s">
        <v>587</v>
      </c>
      <c r="B161" s="565" t="s">
        <v>588</v>
      </c>
      <c r="C161" s="562">
        <v>64</v>
      </c>
      <c r="D161" s="562">
        <v>64</v>
      </c>
      <c r="G161" s="556"/>
    </row>
    <row r="162" spans="1:7">
      <c r="A162" s="560" t="s">
        <v>589</v>
      </c>
      <c r="B162" s="565" t="s">
        <v>590</v>
      </c>
      <c r="C162" s="562">
        <v>0</v>
      </c>
      <c r="D162" s="562">
        <v>0</v>
      </c>
      <c r="G162" s="556"/>
    </row>
    <row r="163" spans="1:7">
      <c r="A163" s="560" t="s">
        <v>591</v>
      </c>
      <c r="B163" s="565" t="s">
        <v>592</v>
      </c>
      <c r="C163" s="562">
        <v>7</v>
      </c>
      <c r="D163" s="562">
        <v>7</v>
      </c>
      <c r="G163" s="556"/>
    </row>
    <row r="164" spans="1:7">
      <c r="A164" s="560" t="s">
        <v>593</v>
      </c>
      <c r="B164" s="565" t="s">
        <v>594</v>
      </c>
      <c r="C164" s="562">
        <v>15</v>
      </c>
      <c r="D164" s="562">
        <v>15</v>
      </c>
      <c r="G164" s="556"/>
    </row>
    <row r="165" spans="1:7">
      <c r="A165" s="560" t="s">
        <v>595</v>
      </c>
      <c r="B165" s="565" t="s">
        <v>596</v>
      </c>
      <c r="C165" s="562">
        <v>7</v>
      </c>
      <c r="D165" s="562">
        <v>7</v>
      </c>
      <c r="G165" s="556"/>
    </row>
    <row r="166" spans="1:7">
      <c r="A166" s="560" t="s">
        <v>597</v>
      </c>
      <c r="B166" s="565" t="s">
        <v>598</v>
      </c>
      <c r="C166" s="562">
        <v>18</v>
      </c>
      <c r="D166" s="562">
        <v>18</v>
      </c>
      <c r="G166" s="556"/>
    </row>
    <row r="167" spans="1:7">
      <c r="A167" s="560" t="s">
        <v>599</v>
      </c>
      <c r="B167" s="565" t="s">
        <v>600</v>
      </c>
      <c r="C167" s="562">
        <v>4</v>
      </c>
      <c r="D167" s="562">
        <v>4</v>
      </c>
      <c r="G167" s="556"/>
    </row>
    <row r="168" spans="1:7">
      <c r="A168" s="560" t="s">
        <v>601</v>
      </c>
      <c r="B168" s="565" t="s">
        <v>602</v>
      </c>
      <c r="C168" s="562">
        <v>1</v>
      </c>
      <c r="D168" s="562">
        <v>1</v>
      </c>
      <c r="G168" s="556"/>
    </row>
    <row r="169" spans="1:7">
      <c r="A169" s="560" t="s">
        <v>603</v>
      </c>
      <c r="B169" s="565" t="s">
        <v>604</v>
      </c>
      <c r="C169" s="562">
        <v>13</v>
      </c>
      <c r="D169" s="562">
        <v>13</v>
      </c>
      <c r="G169" s="556"/>
    </row>
    <row r="170" spans="1:7">
      <c r="A170" s="560" t="s">
        <v>605</v>
      </c>
      <c r="B170" s="565" t="s">
        <v>606</v>
      </c>
      <c r="C170" s="562">
        <v>97</v>
      </c>
      <c r="D170" s="562">
        <v>97</v>
      </c>
      <c r="G170" s="556"/>
    </row>
    <row r="171" spans="1:7">
      <c r="A171" s="560" t="s">
        <v>607</v>
      </c>
      <c r="B171" s="565" t="s">
        <v>608</v>
      </c>
      <c r="C171" s="562">
        <v>1</v>
      </c>
      <c r="D171" s="562">
        <v>1</v>
      </c>
      <c r="G171" s="556"/>
    </row>
    <row r="172" spans="1:7">
      <c r="A172" s="560" t="s">
        <v>609</v>
      </c>
      <c r="B172" s="565" t="s">
        <v>610</v>
      </c>
      <c r="C172" s="562">
        <v>30</v>
      </c>
      <c r="D172" s="562">
        <v>30</v>
      </c>
      <c r="G172" s="556"/>
    </row>
    <row r="173" spans="1:7">
      <c r="A173" s="560" t="s">
        <v>611</v>
      </c>
      <c r="B173" s="565" t="s">
        <v>612</v>
      </c>
      <c r="C173" s="562">
        <v>6</v>
      </c>
      <c r="D173" s="562">
        <v>6</v>
      </c>
      <c r="G173" s="556"/>
    </row>
    <row r="174" spans="1:7">
      <c r="A174" s="560" t="s">
        <v>613</v>
      </c>
      <c r="B174" s="572" t="s">
        <v>614</v>
      </c>
      <c r="C174" s="562">
        <v>23</v>
      </c>
      <c r="D174" s="562">
        <v>23</v>
      </c>
      <c r="G174" s="556"/>
    </row>
    <row r="175" spans="1:7">
      <c r="A175" s="560" t="s">
        <v>615</v>
      </c>
      <c r="B175" s="565" t="s">
        <v>616</v>
      </c>
      <c r="C175" s="562">
        <v>2</v>
      </c>
      <c r="D175" s="562">
        <v>2</v>
      </c>
      <c r="G175" s="556"/>
    </row>
    <row r="176" spans="1:7">
      <c r="A176" s="560" t="s">
        <v>617</v>
      </c>
      <c r="B176" s="565" t="s">
        <v>618</v>
      </c>
      <c r="C176" s="562">
        <v>8</v>
      </c>
      <c r="D176" s="562">
        <v>8</v>
      </c>
      <c r="G176" s="556"/>
    </row>
    <row r="177" spans="1:7">
      <c r="A177" s="560" t="s">
        <v>619</v>
      </c>
      <c r="B177" s="565" t="s">
        <v>620</v>
      </c>
      <c r="C177" s="562">
        <v>20</v>
      </c>
      <c r="D177" s="562">
        <v>20</v>
      </c>
      <c r="G177" s="556"/>
    </row>
    <row r="178" spans="1:7">
      <c r="A178" s="560" t="s">
        <v>621</v>
      </c>
      <c r="B178" s="565" t="s">
        <v>622</v>
      </c>
      <c r="C178" s="562">
        <v>8</v>
      </c>
      <c r="D178" s="562">
        <v>8</v>
      </c>
      <c r="G178" s="556"/>
    </row>
    <row r="179" spans="1:7">
      <c r="A179" s="560" t="s">
        <v>623</v>
      </c>
      <c r="B179" s="565" t="s">
        <v>624</v>
      </c>
      <c r="C179" s="562">
        <v>0</v>
      </c>
      <c r="D179" s="562">
        <v>0</v>
      </c>
      <c r="G179" s="556"/>
    </row>
    <row r="180" spans="1:7">
      <c r="A180" s="560" t="s">
        <v>625</v>
      </c>
      <c r="B180" s="565" t="s">
        <v>626</v>
      </c>
      <c r="C180" s="562">
        <v>0</v>
      </c>
      <c r="D180" s="562">
        <v>0</v>
      </c>
      <c r="G180" s="556"/>
    </row>
    <row r="181" spans="1:7">
      <c r="A181" s="560" t="s">
        <v>627</v>
      </c>
      <c r="B181" s="565" t="s">
        <v>628</v>
      </c>
      <c r="C181" s="562">
        <v>0</v>
      </c>
      <c r="D181" s="562">
        <v>0</v>
      </c>
      <c r="G181" s="556"/>
    </row>
    <row r="182" spans="1:7">
      <c r="A182" s="560" t="s">
        <v>629</v>
      </c>
      <c r="B182" s="565" t="s">
        <v>630</v>
      </c>
      <c r="C182" s="562">
        <v>6</v>
      </c>
      <c r="D182" s="562">
        <v>6</v>
      </c>
      <c r="G182" s="556"/>
    </row>
    <row r="183" spans="1:7">
      <c r="A183" s="560" t="s">
        <v>631</v>
      </c>
      <c r="B183" s="565" t="s">
        <v>632</v>
      </c>
      <c r="C183" s="562">
        <v>20</v>
      </c>
      <c r="D183" s="562">
        <v>20</v>
      </c>
      <c r="G183" s="556"/>
    </row>
    <row r="184" spans="1:7">
      <c r="A184" s="560" t="s">
        <v>633</v>
      </c>
      <c r="B184" s="565" t="s">
        <v>634</v>
      </c>
      <c r="C184" s="562">
        <v>25</v>
      </c>
      <c r="D184" s="562">
        <v>25</v>
      </c>
      <c r="G184" s="556"/>
    </row>
    <row r="185" spans="1:7">
      <c r="A185" s="560" t="s">
        <v>635</v>
      </c>
      <c r="B185" s="565" t="s">
        <v>636</v>
      </c>
      <c r="C185" s="562">
        <v>6</v>
      </c>
      <c r="D185" s="562">
        <v>6</v>
      </c>
      <c r="G185" s="556"/>
    </row>
    <row r="186" spans="1:7" ht="18.75">
      <c r="A186" s="557">
        <v>5</v>
      </c>
      <c r="B186" s="567" t="s">
        <v>637</v>
      </c>
      <c r="C186" s="564"/>
      <c r="D186" s="564"/>
      <c r="G186" s="556"/>
    </row>
    <row r="187" spans="1:7" ht="25.5">
      <c r="A187" s="560" t="s">
        <v>638</v>
      </c>
      <c r="B187" s="565" t="s">
        <v>639</v>
      </c>
      <c r="C187" s="562">
        <v>0</v>
      </c>
      <c r="D187" s="562">
        <v>0</v>
      </c>
      <c r="G187" s="556"/>
    </row>
    <row r="188" spans="1:7" ht="25.5">
      <c r="A188" s="560" t="s">
        <v>640</v>
      </c>
      <c r="B188" s="565" t="s">
        <v>641</v>
      </c>
      <c r="C188" s="562">
        <v>0</v>
      </c>
      <c r="D188" s="562">
        <v>0</v>
      </c>
      <c r="G188" s="556"/>
    </row>
    <row r="189" spans="1:7">
      <c r="A189" s="560" t="s">
        <v>642</v>
      </c>
      <c r="B189" s="565" t="s">
        <v>643</v>
      </c>
      <c r="C189" s="562">
        <v>0</v>
      </c>
      <c r="D189" s="562">
        <v>0</v>
      </c>
      <c r="G189" s="556"/>
    </row>
    <row r="190" spans="1:7" ht="25.5">
      <c r="A190" s="566" t="s">
        <v>644</v>
      </c>
      <c r="B190" s="572" t="s">
        <v>645</v>
      </c>
      <c r="C190" s="562">
        <v>0</v>
      </c>
      <c r="D190" s="562">
        <v>0</v>
      </c>
      <c r="G190" s="556"/>
    </row>
    <row r="191" spans="1:7" ht="25.5">
      <c r="A191" s="566" t="s">
        <v>646</v>
      </c>
      <c r="B191" s="572" t="s">
        <v>647</v>
      </c>
      <c r="C191" s="562">
        <v>0</v>
      </c>
      <c r="D191" s="562">
        <v>0</v>
      </c>
      <c r="G191" s="573"/>
    </row>
    <row r="192" spans="1:7" ht="25.5">
      <c r="A192" s="566" t="s">
        <v>648</v>
      </c>
      <c r="B192" s="572" t="s">
        <v>645</v>
      </c>
      <c r="C192" s="562">
        <v>0</v>
      </c>
      <c r="D192" s="562">
        <v>0</v>
      </c>
      <c r="G192" s="556"/>
    </row>
    <row r="193" spans="1:7" ht="25.5">
      <c r="A193" s="566" t="s">
        <v>649</v>
      </c>
      <c r="B193" s="572" t="s">
        <v>650</v>
      </c>
      <c r="C193" s="562">
        <v>0</v>
      </c>
      <c r="D193" s="562">
        <v>0</v>
      </c>
      <c r="G193" s="556"/>
    </row>
    <row r="194" spans="1:7">
      <c r="A194" s="560" t="s">
        <v>651</v>
      </c>
      <c r="B194" s="565" t="s">
        <v>652</v>
      </c>
      <c r="C194" s="562">
        <v>0</v>
      </c>
      <c r="D194" s="562">
        <v>0</v>
      </c>
      <c r="G194" s="556"/>
    </row>
    <row r="195" spans="1:7">
      <c r="A195" s="560" t="s">
        <v>653</v>
      </c>
      <c r="B195" s="565" t="s">
        <v>654</v>
      </c>
      <c r="C195" s="562">
        <v>0</v>
      </c>
      <c r="D195" s="562">
        <v>0</v>
      </c>
      <c r="G195" s="556"/>
    </row>
    <row r="196" spans="1:7">
      <c r="A196" s="560" t="s">
        <v>655</v>
      </c>
      <c r="B196" s="565" t="s">
        <v>656</v>
      </c>
      <c r="C196" s="562">
        <v>0</v>
      </c>
      <c r="D196" s="562">
        <v>0</v>
      </c>
      <c r="G196" s="556"/>
    </row>
    <row r="197" spans="1:7">
      <c r="A197" s="560" t="s">
        <v>657</v>
      </c>
      <c r="B197" s="565" t="s">
        <v>658</v>
      </c>
      <c r="C197" s="562">
        <v>0</v>
      </c>
      <c r="D197" s="562">
        <v>0</v>
      </c>
      <c r="G197" s="556"/>
    </row>
    <row r="198" spans="1:7" ht="25.5">
      <c r="A198" s="560" t="s">
        <v>659</v>
      </c>
      <c r="B198" s="565" t="s">
        <v>660</v>
      </c>
      <c r="C198" s="562">
        <v>0</v>
      </c>
      <c r="D198" s="562">
        <v>0</v>
      </c>
      <c r="G198" s="556"/>
    </row>
    <row r="199" spans="1:7" ht="25.5">
      <c r="A199" s="560" t="s">
        <v>661</v>
      </c>
      <c r="B199" s="565" t="s">
        <v>662</v>
      </c>
      <c r="C199" s="562">
        <v>0</v>
      </c>
      <c r="D199" s="562">
        <v>0</v>
      </c>
      <c r="G199" s="556"/>
    </row>
    <row r="200" spans="1:7" ht="25.5">
      <c r="A200" s="560" t="s">
        <v>663</v>
      </c>
      <c r="B200" s="565" t="s">
        <v>664</v>
      </c>
      <c r="C200" s="562">
        <v>0</v>
      </c>
      <c r="D200" s="562">
        <v>0</v>
      </c>
      <c r="G200" s="556"/>
    </row>
    <row r="201" spans="1:7" ht="25.5">
      <c r="A201" s="560" t="s">
        <v>665</v>
      </c>
      <c r="B201" s="565" t="s">
        <v>666</v>
      </c>
      <c r="C201" s="562">
        <v>0</v>
      </c>
      <c r="D201" s="562">
        <v>0</v>
      </c>
      <c r="G201" s="556"/>
    </row>
    <row r="202" spans="1:7" ht="25.5">
      <c r="A202" s="560" t="s">
        <v>667</v>
      </c>
      <c r="B202" s="565" t="s">
        <v>668</v>
      </c>
      <c r="C202" s="562">
        <v>0</v>
      </c>
      <c r="D202" s="562">
        <v>0</v>
      </c>
      <c r="G202" s="556"/>
    </row>
    <row r="203" spans="1:7" ht="25.5">
      <c r="A203" s="560" t="s">
        <v>669</v>
      </c>
      <c r="B203" s="565" t="s">
        <v>670</v>
      </c>
      <c r="C203" s="562">
        <v>0</v>
      </c>
      <c r="D203" s="562">
        <v>0</v>
      </c>
      <c r="G203" s="556"/>
    </row>
    <row r="204" spans="1:7" ht="25.5">
      <c r="A204" s="560" t="s">
        <v>671</v>
      </c>
      <c r="B204" s="565" t="s">
        <v>672</v>
      </c>
      <c r="C204" s="562">
        <v>0</v>
      </c>
      <c r="D204" s="562">
        <v>0</v>
      </c>
      <c r="G204" s="556"/>
    </row>
    <row r="205" spans="1:7">
      <c r="A205" s="560" t="s">
        <v>673</v>
      </c>
      <c r="B205" s="565" t="s">
        <v>674</v>
      </c>
      <c r="C205" s="562">
        <v>0</v>
      </c>
      <c r="D205" s="562">
        <v>0</v>
      </c>
      <c r="G205" s="556"/>
    </row>
    <row r="206" spans="1:7" ht="25.5">
      <c r="A206" s="560" t="s">
        <v>675</v>
      </c>
      <c r="B206" s="565" t="s">
        <v>676</v>
      </c>
      <c r="C206" s="562">
        <v>0</v>
      </c>
      <c r="D206" s="562">
        <v>0</v>
      </c>
      <c r="G206" s="556"/>
    </row>
    <row r="207" spans="1:7">
      <c r="A207" s="560" t="s">
        <v>677</v>
      </c>
      <c r="B207" s="565" t="s">
        <v>678</v>
      </c>
      <c r="C207" s="562">
        <v>0</v>
      </c>
      <c r="D207" s="562">
        <v>0</v>
      </c>
      <c r="G207" s="556"/>
    </row>
    <row r="208" spans="1:7" ht="25.5">
      <c r="A208" s="560" t="s">
        <v>679</v>
      </c>
      <c r="B208" s="565" t="s">
        <v>4653</v>
      </c>
      <c r="C208" s="562">
        <v>0</v>
      </c>
      <c r="D208" s="562">
        <v>0</v>
      </c>
      <c r="G208" s="556"/>
    </row>
    <row r="209" spans="1:7" ht="25.5">
      <c r="A209" s="560" t="s">
        <v>680</v>
      </c>
      <c r="B209" s="565" t="s">
        <v>4654</v>
      </c>
      <c r="C209" s="562">
        <v>22</v>
      </c>
      <c r="D209" s="562">
        <v>22</v>
      </c>
      <c r="G209" s="556"/>
    </row>
    <row r="210" spans="1:7">
      <c r="A210" s="560" t="s">
        <v>681</v>
      </c>
      <c r="B210" s="565" t="s">
        <v>682</v>
      </c>
      <c r="C210" s="562">
        <v>0</v>
      </c>
      <c r="D210" s="562">
        <v>0</v>
      </c>
      <c r="G210" s="556"/>
    </row>
    <row r="211" spans="1:7">
      <c r="A211" s="560" t="s">
        <v>683</v>
      </c>
      <c r="B211" s="565" t="s">
        <v>684</v>
      </c>
      <c r="C211" s="562">
        <v>0</v>
      </c>
      <c r="D211" s="562">
        <v>0</v>
      </c>
      <c r="G211" s="556"/>
    </row>
    <row r="212" spans="1:7" ht="25.5">
      <c r="A212" s="566" t="s">
        <v>685</v>
      </c>
      <c r="B212" s="572" t="s">
        <v>686</v>
      </c>
      <c r="C212" s="562">
        <v>0</v>
      </c>
      <c r="D212" s="562">
        <v>0</v>
      </c>
      <c r="G212" s="556"/>
    </row>
    <row r="213" spans="1:7" ht="25.5">
      <c r="A213" s="566" t="s">
        <v>687</v>
      </c>
      <c r="B213" s="572" t="s">
        <v>688</v>
      </c>
      <c r="C213" s="562">
        <v>16</v>
      </c>
      <c r="D213" s="562">
        <v>16</v>
      </c>
      <c r="G213" s="556"/>
    </row>
    <row r="214" spans="1:7" ht="25.5">
      <c r="A214" s="560" t="s">
        <v>689</v>
      </c>
      <c r="B214" s="565" t="s">
        <v>690</v>
      </c>
      <c r="C214" s="562">
        <v>0</v>
      </c>
      <c r="D214" s="562">
        <v>0</v>
      </c>
      <c r="G214" s="556"/>
    </row>
    <row r="215" spans="1:7" ht="25.5">
      <c r="A215" s="560" t="s">
        <v>691</v>
      </c>
      <c r="B215" s="565" t="s">
        <v>692</v>
      </c>
      <c r="C215" s="562">
        <v>0</v>
      </c>
      <c r="D215" s="562">
        <v>0</v>
      </c>
      <c r="G215" s="556"/>
    </row>
    <row r="216" spans="1:7" ht="25.5">
      <c r="A216" s="560" t="s">
        <v>693</v>
      </c>
      <c r="B216" s="565" t="s">
        <v>694</v>
      </c>
      <c r="C216" s="562">
        <v>0</v>
      </c>
      <c r="D216" s="562">
        <v>0</v>
      </c>
      <c r="G216" s="556"/>
    </row>
    <row r="217" spans="1:7" ht="25.5">
      <c r="A217" s="560" t="s">
        <v>695</v>
      </c>
      <c r="B217" s="565" t="s">
        <v>696</v>
      </c>
      <c r="C217" s="562">
        <v>0</v>
      </c>
      <c r="D217" s="562">
        <v>0</v>
      </c>
      <c r="G217" s="556"/>
    </row>
    <row r="218" spans="1:7" ht="25.5">
      <c r="A218" s="560" t="s">
        <v>697</v>
      </c>
      <c r="B218" s="565" t="s">
        <v>698</v>
      </c>
      <c r="C218" s="562">
        <v>0</v>
      </c>
      <c r="D218" s="562">
        <v>0</v>
      </c>
      <c r="G218" s="556"/>
    </row>
    <row r="219" spans="1:7" ht="25.5">
      <c r="A219" s="566" t="s">
        <v>699</v>
      </c>
      <c r="B219" s="572" t="s">
        <v>700</v>
      </c>
      <c r="C219" s="562">
        <v>0</v>
      </c>
      <c r="D219" s="562">
        <v>0</v>
      </c>
      <c r="G219" s="556"/>
    </row>
    <row r="220" spans="1:7" ht="25.5">
      <c r="A220" s="566" t="s">
        <v>701</v>
      </c>
      <c r="B220" s="572" t="s">
        <v>702</v>
      </c>
      <c r="C220" s="562">
        <v>0</v>
      </c>
      <c r="D220" s="562">
        <v>0</v>
      </c>
      <c r="G220" s="556"/>
    </row>
    <row r="221" spans="1:7">
      <c r="A221" s="560" t="s">
        <v>703</v>
      </c>
      <c r="B221" s="565" t="s">
        <v>704</v>
      </c>
      <c r="C221" s="562">
        <v>0</v>
      </c>
      <c r="D221" s="562">
        <v>0</v>
      </c>
      <c r="G221" s="556"/>
    </row>
    <row r="222" spans="1:7">
      <c r="A222" s="560" t="s">
        <v>705</v>
      </c>
      <c r="B222" s="565" t="s">
        <v>704</v>
      </c>
      <c r="C222" s="562">
        <v>0</v>
      </c>
      <c r="D222" s="562">
        <v>0</v>
      </c>
      <c r="G222" s="556"/>
    </row>
    <row r="223" spans="1:7">
      <c r="A223" s="560" t="s">
        <v>706</v>
      </c>
      <c r="B223" s="565" t="s">
        <v>707</v>
      </c>
      <c r="C223" s="562">
        <v>0</v>
      </c>
      <c r="D223" s="562">
        <v>0</v>
      </c>
      <c r="G223" s="556"/>
    </row>
    <row r="224" spans="1:7">
      <c r="A224" s="560" t="s">
        <v>708</v>
      </c>
      <c r="B224" s="565" t="s">
        <v>709</v>
      </c>
      <c r="C224" s="562">
        <v>0</v>
      </c>
      <c r="D224" s="562">
        <v>0</v>
      </c>
      <c r="G224" s="556"/>
    </row>
    <row r="225" spans="1:7">
      <c r="A225" s="560" t="s">
        <v>710</v>
      </c>
      <c r="B225" s="565" t="s">
        <v>711</v>
      </c>
      <c r="C225" s="562">
        <v>0</v>
      </c>
      <c r="D225" s="562">
        <v>0</v>
      </c>
      <c r="G225" s="556"/>
    </row>
    <row r="226" spans="1:7">
      <c r="A226" s="560" t="s">
        <v>712</v>
      </c>
      <c r="B226" s="565" t="s">
        <v>713</v>
      </c>
      <c r="C226" s="562">
        <v>8</v>
      </c>
      <c r="D226" s="562">
        <v>8</v>
      </c>
      <c r="G226" s="556"/>
    </row>
    <row r="227" spans="1:7">
      <c r="A227" s="560" t="s">
        <v>714</v>
      </c>
      <c r="B227" s="565" t="s">
        <v>715</v>
      </c>
      <c r="C227" s="562">
        <v>0</v>
      </c>
      <c r="D227" s="562">
        <v>0</v>
      </c>
      <c r="G227" s="556"/>
    </row>
    <row r="228" spans="1:7">
      <c r="A228" s="560" t="s">
        <v>716</v>
      </c>
      <c r="B228" s="565" t="s">
        <v>717</v>
      </c>
      <c r="C228" s="562">
        <v>1</v>
      </c>
      <c r="D228" s="562">
        <v>1</v>
      </c>
      <c r="G228" s="556"/>
    </row>
    <row r="229" spans="1:7">
      <c r="A229" s="560" t="s">
        <v>718</v>
      </c>
      <c r="B229" s="565" t="s">
        <v>719</v>
      </c>
      <c r="C229" s="562">
        <v>0</v>
      </c>
      <c r="D229" s="562">
        <v>0</v>
      </c>
      <c r="G229" s="556"/>
    </row>
    <row r="230" spans="1:7">
      <c r="A230" s="560" t="s">
        <v>720</v>
      </c>
      <c r="B230" s="565" t="s">
        <v>721</v>
      </c>
      <c r="C230" s="562">
        <v>1</v>
      </c>
      <c r="D230" s="562">
        <v>1</v>
      </c>
      <c r="G230" s="556"/>
    </row>
    <row r="231" spans="1:7" ht="25.5">
      <c r="A231" s="560" t="s">
        <v>722</v>
      </c>
      <c r="B231" s="565" t="s">
        <v>723</v>
      </c>
      <c r="C231" s="562">
        <v>0</v>
      </c>
      <c r="D231" s="562">
        <v>0</v>
      </c>
      <c r="G231" s="556"/>
    </row>
    <row r="232" spans="1:7" ht="25.5">
      <c r="A232" s="560" t="s">
        <v>724</v>
      </c>
      <c r="B232" s="565" t="s">
        <v>725</v>
      </c>
      <c r="C232" s="562">
        <v>0</v>
      </c>
      <c r="D232" s="562">
        <v>0</v>
      </c>
      <c r="G232" s="556"/>
    </row>
    <row r="233" spans="1:7" ht="25.5">
      <c r="A233" s="560" t="s">
        <v>726</v>
      </c>
      <c r="B233" s="565" t="s">
        <v>727</v>
      </c>
      <c r="C233" s="562">
        <v>0</v>
      </c>
      <c r="D233" s="562">
        <v>0</v>
      </c>
      <c r="G233" s="556"/>
    </row>
    <row r="234" spans="1:7" ht="25.5">
      <c r="A234" s="560" t="s">
        <v>728</v>
      </c>
      <c r="B234" s="565" t="s">
        <v>729</v>
      </c>
      <c r="C234" s="562">
        <v>0</v>
      </c>
      <c r="D234" s="562">
        <v>0</v>
      </c>
      <c r="G234" s="556"/>
    </row>
    <row r="235" spans="1:7">
      <c r="A235" s="560" t="s">
        <v>730</v>
      </c>
      <c r="B235" s="565" t="s">
        <v>731</v>
      </c>
      <c r="C235" s="562">
        <v>0</v>
      </c>
      <c r="D235" s="562">
        <v>0</v>
      </c>
      <c r="G235" s="556"/>
    </row>
    <row r="236" spans="1:7">
      <c r="A236" s="560" t="s">
        <v>732</v>
      </c>
      <c r="B236" s="565" t="s">
        <v>733</v>
      </c>
      <c r="C236" s="562">
        <v>0</v>
      </c>
      <c r="D236" s="562">
        <v>0</v>
      </c>
      <c r="G236" s="556"/>
    </row>
    <row r="237" spans="1:7" ht="25.5">
      <c r="A237" s="560" t="s">
        <v>734</v>
      </c>
      <c r="B237" s="565" t="s">
        <v>735</v>
      </c>
      <c r="C237" s="562">
        <v>21</v>
      </c>
      <c r="D237" s="562">
        <v>21</v>
      </c>
      <c r="G237" s="556"/>
    </row>
    <row r="238" spans="1:7" ht="25.5">
      <c r="A238" s="560" t="s">
        <v>736</v>
      </c>
      <c r="B238" s="565" t="s">
        <v>737</v>
      </c>
      <c r="C238" s="562">
        <v>171</v>
      </c>
      <c r="D238" s="562">
        <v>171</v>
      </c>
      <c r="G238" s="556"/>
    </row>
    <row r="239" spans="1:7">
      <c r="A239" s="560" t="s">
        <v>738</v>
      </c>
      <c r="B239" s="565" t="s">
        <v>739</v>
      </c>
      <c r="C239" s="562">
        <v>0</v>
      </c>
      <c r="D239" s="562">
        <v>0</v>
      </c>
      <c r="G239" s="556"/>
    </row>
    <row r="240" spans="1:7">
      <c r="A240" s="560" t="s">
        <v>740</v>
      </c>
      <c r="B240" s="565" t="s">
        <v>741</v>
      </c>
      <c r="C240" s="562">
        <v>0</v>
      </c>
      <c r="D240" s="562">
        <v>0</v>
      </c>
      <c r="G240" s="556"/>
    </row>
    <row r="241" spans="1:7">
      <c r="A241" s="560" t="s">
        <v>742</v>
      </c>
      <c r="B241" s="565" t="s">
        <v>743</v>
      </c>
      <c r="C241" s="562">
        <v>26</v>
      </c>
      <c r="D241" s="562">
        <v>26</v>
      </c>
      <c r="G241" s="556"/>
    </row>
    <row r="242" spans="1:7">
      <c r="A242" s="560" t="s">
        <v>744</v>
      </c>
      <c r="B242" s="565" t="s">
        <v>745</v>
      </c>
      <c r="C242" s="562">
        <v>128</v>
      </c>
      <c r="D242" s="562">
        <v>128</v>
      </c>
      <c r="G242" s="556"/>
    </row>
    <row r="243" spans="1:7">
      <c r="A243" s="560" t="s">
        <v>746</v>
      </c>
      <c r="B243" s="565" t="s">
        <v>747</v>
      </c>
      <c r="C243" s="562">
        <v>1</v>
      </c>
      <c r="D243" s="562">
        <v>1</v>
      </c>
      <c r="G243" s="556"/>
    </row>
    <row r="244" spans="1:7">
      <c r="A244" s="560" t="s">
        <v>748</v>
      </c>
      <c r="B244" s="565" t="s">
        <v>749</v>
      </c>
      <c r="C244" s="562">
        <v>13</v>
      </c>
      <c r="D244" s="562">
        <v>13</v>
      </c>
      <c r="G244" s="556"/>
    </row>
    <row r="245" spans="1:7">
      <c r="A245" s="560" t="s">
        <v>750</v>
      </c>
      <c r="B245" s="565" t="s">
        <v>751</v>
      </c>
      <c r="C245" s="562">
        <v>1</v>
      </c>
      <c r="D245" s="562">
        <v>1</v>
      </c>
      <c r="G245" s="556"/>
    </row>
    <row r="246" spans="1:7">
      <c r="A246" s="560" t="s">
        <v>752</v>
      </c>
      <c r="B246" s="565" t="s">
        <v>753</v>
      </c>
      <c r="C246" s="562">
        <v>2</v>
      </c>
      <c r="D246" s="562">
        <v>2</v>
      </c>
      <c r="G246" s="556"/>
    </row>
    <row r="247" spans="1:7">
      <c r="A247" s="560" t="s">
        <v>754</v>
      </c>
      <c r="B247" s="565" t="s">
        <v>755</v>
      </c>
      <c r="C247" s="562">
        <v>8</v>
      </c>
      <c r="D247" s="562">
        <v>8</v>
      </c>
      <c r="G247" s="556"/>
    </row>
    <row r="248" spans="1:7">
      <c r="A248" s="560" t="s">
        <v>756</v>
      </c>
      <c r="B248" s="565" t="s">
        <v>757</v>
      </c>
      <c r="C248" s="562">
        <v>30</v>
      </c>
      <c r="D248" s="562">
        <v>30</v>
      </c>
      <c r="G248" s="556"/>
    </row>
    <row r="249" spans="1:7">
      <c r="A249" s="560" t="s">
        <v>758</v>
      </c>
      <c r="B249" s="565" t="s">
        <v>759</v>
      </c>
      <c r="C249" s="562">
        <v>31</v>
      </c>
      <c r="D249" s="562">
        <v>31</v>
      </c>
      <c r="G249" s="556"/>
    </row>
    <row r="250" spans="1:7">
      <c r="A250" s="560" t="s">
        <v>760</v>
      </c>
      <c r="B250" s="565" t="s">
        <v>761</v>
      </c>
      <c r="C250" s="562">
        <v>36</v>
      </c>
      <c r="D250" s="562">
        <v>36</v>
      </c>
      <c r="G250" s="556"/>
    </row>
    <row r="251" spans="1:7">
      <c r="A251" s="560" t="s">
        <v>762</v>
      </c>
      <c r="B251" s="565" t="s">
        <v>763</v>
      </c>
      <c r="C251" s="562">
        <v>3</v>
      </c>
      <c r="D251" s="562">
        <v>3</v>
      </c>
      <c r="G251" s="556"/>
    </row>
    <row r="252" spans="1:7">
      <c r="A252" s="560" t="s">
        <v>764</v>
      </c>
      <c r="B252" s="565" t="s">
        <v>765</v>
      </c>
      <c r="C252" s="562">
        <v>23</v>
      </c>
      <c r="D252" s="562">
        <v>23</v>
      </c>
      <c r="G252" s="556"/>
    </row>
    <row r="253" spans="1:7">
      <c r="A253" s="560" t="s">
        <v>766</v>
      </c>
      <c r="B253" s="565" t="s">
        <v>767</v>
      </c>
      <c r="C253" s="562">
        <v>0</v>
      </c>
      <c r="D253" s="562">
        <v>0</v>
      </c>
      <c r="G253" s="556"/>
    </row>
    <row r="254" spans="1:7">
      <c r="A254" s="560" t="s">
        <v>768</v>
      </c>
      <c r="B254" s="565" t="s">
        <v>769</v>
      </c>
      <c r="C254" s="562">
        <v>0</v>
      </c>
      <c r="D254" s="562">
        <v>0</v>
      </c>
      <c r="G254" s="556"/>
    </row>
    <row r="255" spans="1:7">
      <c r="A255" s="560" t="s">
        <v>770</v>
      </c>
      <c r="B255" s="565" t="s">
        <v>771</v>
      </c>
      <c r="C255" s="562">
        <v>2</v>
      </c>
      <c r="D255" s="562">
        <v>2</v>
      </c>
      <c r="G255" s="556"/>
    </row>
    <row r="256" spans="1:7">
      <c r="A256" s="560" t="s">
        <v>772</v>
      </c>
      <c r="B256" s="565" t="s">
        <v>773</v>
      </c>
      <c r="C256" s="562">
        <v>1</v>
      </c>
      <c r="D256" s="562">
        <v>1</v>
      </c>
      <c r="G256" s="556"/>
    </row>
    <row r="257" spans="1:7" ht="13.5">
      <c r="A257" s="560" t="s">
        <v>774</v>
      </c>
      <c r="B257" s="565" t="s">
        <v>4655</v>
      </c>
      <c r="C257" s="562">
        <v>11</v>
      </c>
      <c r="D257" s="562">
        <v>11</v>
      </c>
      <c r="G257" s="556"/>
    </row>
    <row r="258" spans="1:7" ht="13.5">
      <c r="A258" s="560" t="s">
        <v>775</v>
      </c>
      <c r="B258" s="565" t="s">
        <v>4656</v>
      </c>
      <c r="C258" s="562">
        <v>14</v>
      </c>
      <c r="D258" s="562">
        <v>14</v>
      </c>
      <c r="G258" s="556"/>
    </row>
    <row r="259" spans="1:7">
      <c r="A259" s="560" t="s">
        <v>776</v>
      </c>
      <c r="B259" s="565" t="s">
        <v>777</v>
      </c>
      <c r="C259" s="562">
        <v>1</v>
      </c>
      <c r="D259" s="562">
        <v>1</v>
      </c>
      <c r="G259" s="556"/>
    </row>
    <row r="260" spans="1:7">
      <c r="A260" s="560" t="s">
        <v>778</v>
      </c>
      <c r="B260" s="565" t="s">
        <v>779</v>
      </c>
      <c r="C260" s="562">
        <v>5</v>
      </c>
      <c r="D260" s="562">
        <v>5</v>
      </c>
      <c r="G260" s="556"/>
    </row>
    <row r="261" spans="1:7">
      <c r="A261" s="560" t="s">
        <v>780</v>
      </c>
      <c r="B261" s="565" t="s">
        <v>781</v>
      </c>
      <c r="C261" s="562">
        <v>1</v>
      </c>
      <c r="D261" s="562">
        <v>1</v>
      </c>
      <c r="G261" s="556"/>
    </row>
    <row r="262" spans="1:7">
      <c r="A262" s="560" t="s">
        <v>782</v>
      </c>
      <c r="B262" s="565" t="s">
        <v>783</v>
      </c>
      <c r="C262" s="562">
        <v>14</v>
      </c>
      <c r="D262" s="562">
        <v>14</v>
      </c>
      <c r="G262" s="556"/>
    </row>
    <row r="263" spans="1:7">
      <c r="A263" s="560" t="s">
        <v>784</v>
      </c>
      <c r="B263" s="565" t="s">
        <v>785</v>
      </c>
      <c r="C263" s="562">
        <v>54</v>
      </c>
      <c r="D263" s="562">
        <v>54</v>
      </c>
      <c r="G263" s="556"/>
    </row>
    <row r="264" spans="1:7">
      <c r="A264" s="560" t="s">
        <v>786</v>
      </c>
      <c r="B264" s="565" t="s">
        <v>787</v>
      </c>
      <c r="C264" s="562">
        <v>15</v>
      </c>
      <c r="D264" s="562">
        <v>15</v>
      </c>
      <c r="G264" s="556"/>
    </row>
    <row r="265" spans="1:7">
      <c r="A265" s="560" t="s">
        <v>788</v>
      </c>
      <c r="B265" s="565" t="s">
        <v>789</v>
      </c>
      <c r="C265" s="562">
        <v>40</v>
      </c>
      <c r="D265" s="562">
        <v>40</v>
      </c>
      <c r="G265" s="556"/>
    </row>
    <row r="266" spans="1:7">
      <c r="A266" s="560" t="s">
        <v>790</v>
      </c>
      <c r="B266" s="565" t="s">
        <v>791</v>
      </c>
      <c r="C266" s="562">
        <v>78</v>
      </c>
      <c r="D266" s="562">
        <v>78</v>
      </c>
      <c r="G266" s="556"/>
    </row>
    <row r="267" spans="1:7" ht="18.75">
      <c r="A267" s="557">
        <v>6</v>
      </c>
      <c r="B267" s="567" t="s">
        <v>792</v>
      </c>
      <c r="C267" s="564"/>
      <c r="D267" s="564"/>
      <c r="G267" s="556"/>
    </row>
    <row r="268" spans="1:7">
      <c r="A268" s="560" t="s">
        <v>793</v>
      </c>
      <c r="B268" s="565" t="s">
        <v>794</v>
      </c>
      <c r="C268" s="562">
        <v>2</v>
      </c>
      <c r="D268" s="562">
        <v>2</v>
      </c>
      <c r="G268" s="556"/>
    </row>
    <row r="269" spans="1:7">
      <c r="A269" s="560" t="s">
        <v>795</v>
      </c>
      <c r="B269" s="565" t="s">
        <v>796</v>
      </c>
      <c r="C269" s="562">
        <v>6</v>
      </c>
      <c r="D269" s="562">
        <v>6</v>
      </c>
      <c r="G269" s="556"/>
    </row>
    <row r="270" spans="1:7">
      <c r="A270" s="560" t="s">
        <v>797</v>
      </c>
      <c r="B270" s="565" t="s">
        <v>798</v>
      </c>
      <c r="C270" s="562">
        <v>1</v>
      </c>
      <c r="D270" s="562">
        <v>1</v>
      </c>
      <c r="G270" s="556"/>
    </row>
    <row r="271" spans="1:7">
      <c r="A271" s="560" t="s">
        <v>799</v>
      </c>
      <c r="B271" s="565" t="s">
        <v>800</v>
      </c>
      <c r="C271" s="562">
        <v>30</v>
      </c>
      <c r="D271" s="562">
        <v>30</v>
      </c>
      <c r="G271" s="556"/>
    </row>
    <row r="272" spans="1:7">
      <c r="A272" s="560" t="s">
        <v>801</v>
      </c>
      <c r="B272" s="565" t="s">
        <v>802</v>
      </c>
      <c r="C272" s="562">
        <v>3</v>
      </c>
      <c r="D272" s="562">
        <v>3</v>
      </c>
      <c r="G272" s="556"/>
    </row>
    <row r="273" spans="1:7" ht="25.5">
      <c r="A273" s="560" t="s">
        <v>803</v>
      </c>
      <c r="B273" s="565" t="s">
        <v>804</v>
      </c>
      <c r="C273" s="562">
        <v>5</v>
      </c>
      <c r="D273" s="562">
        <v>5</v>
      </c>
      <c r="G273" s="556"/>
    </row>
    <row r="274" spans="1:7" ht="25.5">
      <c r="A274" s="560" t="s">
        <v>805</v>
      </c>
      <c r="B274" s="565" t="s">
        <v>806</v>
      </c>
      <c r="C274" s="562">
        <v>10</v>
      </c>
      <c r="D274" s="562">
        <v>10</v>
      </c>
      <c r="G274" s="556"/>
    </row>
    <row r="275" spans="1:7">
      <c r="A275" s="560" t="s">
        <v>807</v>
      </c>
      <c r="B275" s="565" t="s">
        <v>808</v>
      </c>
      <c r="C275" s="562">
        <v>1</v>
      </c>
      <c r="D275" s="562">
        <v>1</v>
      </c>
      <c r="G275" s="556"/>
    </row>
    <row r="276" spans="1:7">
      <c r="A276" s="560" t="s">
        <v>809</v>
      </c>
      <c r="B276" s="565" t="s">
        <v>810</v>
      </c>
      <c r="C276" s="562">
        <v>2</v>
      </c>
      <c r="D276" s="562">
        <v>2</v>
      </c>
      <c r="G276" s="556"/>
    </row>
    <row r="277" spans="1:7">
      <c r="A277" s="560" t="s">
        <v>811</v>
      </c>
      <c r="B277" s="565" t="s">
        <v>812</v>
      </c>
      <c r="C277" s="562">
        <v>4</v>
      </c>
      <c r="D277" s="562">
        <v>4</v>
      </c>
      <c r="G277" s="556"/>
    </row>
    <row r="278" spans="1:7">
      <c r="A278" s="560" t="s">
        <v>813</v>
      </c>
      <c r="B278" s="565" t="s">
        <v>814</v>
      </c>
      <c r="C278" s="562">
        <v>0</v>
      </c>
      <c r="D278" s="562">
        <v>0</v>
      </c>
      <c r="G278" s="556"/>
    </row>
    <row r="279" spans="1:7">
      <c r="A279" s="560" t="s">
        <v>815</v>
      </c>
      <c r="B279" s="565" t="s">
        <v>816</v>
      </c>
      <c r="C279" s="562">
        <v>0</v>
      </c>
      <c r="D279" s="562">
        <v>0</v>
      </c>
      <c r="G279" s="556"/>
    </row>
    <row r="280" spans="1:7">
      <c r="A280" s="560" t="s">
        <v>817</v>
      </c>
      <c r="B280" s="565" t="s">
        <v>818</v>
      </c>
      <c r="C280" s="562">
        <v>2</v>
      </c>
      <c r="D280" s="562">
        <v>2</v>
      </c>
      <c r="G280" s="556"/>
    </row>
    <row r="281" spans="1:7">
      <c r="A281" s="560" t="s">
        <v>819</v>
      </c>
      <c r="B281" s="565" t="s">
        <v>820</v>
      </c>
      <c r="C281" s="562">
        <v>0</v>
      </c>
      <c r="D281" s="562">
        <v>0</v>
      </c>
      <c r="G281" s="556"/>
    </row>
    <row r="282" spans="1:7">
      <c r="A282" s="560" t="s">
        <v>821</v>
      </c>
      <c r="B282" s="565" t="s">
        <v>822</v>
      </c>
      <c r="C282" s="562">
        <v>56</v>
      </c>
      <c r="D282" s="562">
        <v>56</v>
      </c>
      <c r="G282" s="556"/>
    </row>
    <row r="283" spans="1:7">
      <c r="A283" s="560" t="s">
        <v>823</v>
      </c>
      <c r="B283" s="565" t="s">
        <v>824</v>
      </c>
      <c r="C283" s="562">
        <v>5</v>
      </c>
      <c r="D283" s="562">
        <v>5</v>
      </c>
      <c r="G283" s="556"/>
    </row>
    <row r="284" spans="1:7">
      <c r="A284" s="566" t="s">
        <v>825</v>
      </c>
      <c r="B284" s="572" t="s">
        <v>826</v>
      </c>
      <c r="C284" s="562">
        <v>7</v>
      </c>
      <c r="D284" s="562">
        <v>7</v>
      </c>
      <c r="G284" s="556"/>
    </row>
    <row r="285" spans="1:7">
      <c r="A285" s="566" t="s">
        <v>827</v>
      </c>
      <c r="B285" s="572" t="s">
        <v>828</v>
      </c>
      <c r="C285" s="562">
        <v>184</v>
      </c>
      <c r="D285" s="562">
        <v>184</v>
      </c>
      <c r="G285" s="556"/>
    </row>
    <row r="286" spans="1:7">
      <c r="A286" s="560" t="s">
        <v>829</v>
      </c>
      <c r="B286" s="572" t="s">
        <v>830</v>
      </c>
      <c r="C286" s="562">
        <v>6</v>
      </c>
      <c r="D286" s="562">
        <v>6</v>
      </c>
      <c r="G286" s="556"/>
    </row>
    <row r="287" spans="1:7">
      <c r="A287" s="560" t="s">
        <v>831</v>
      </c>
      <c r="B287" s="565" t="s">
        <v>832</v>
      </c>
      <c r="C287" s="562">
        <v>0</v>
      </c>
      <c r="D287" s="562">
        <v>0</v>
      </c>
      <c r="G287" s="556"/>
    </row>
    <row r="288" spans="1:7">
      <c r="A288" s="560" t="s">
        <v>833</v>
      </c>
      <c r="B288" s="565" t="s">
        <v>834</v>
      </c>
      <c r="C288" s="562">
        <v>1</v>
      </c>
      <c r="D288" s="562">
        <v>1</v>
      </c>
      <c r="G288" s="556"/>
    </row>
    <row r="289" spans="1:7">
      <c r="A289" s="560" t="s">
        <v>835</v>
      </c>
      <c r="B289" s="565" t="s">
        <v>836</v>
      </c>
      <c r="C289" s="562">
        <v>3</v>
      </c>
      <c r="D289" s="562">
        <v>3</v>
      </c>
      <c r="G289" s="556"/>
    </row>
    <row r="290" spans="1:7">
      <c r="A290" s="560" t="s">
        <v>837</v>
      </c>
      <c r="B290" s="565" t="s">
        <v>838</v>
      </c>
      <c r="C290" s="562">
        <v>0</v>
      </c>
      <c r="D290" s="562">
        <v>0</v>
      </c>
      <c r="G290" s="556"/>
    </row>
    <row r="291" spans="1:7">
      <c r="A291" s="560" t="s">
        <v>839</v>
      </c>
      <c r="B291" s="565" t="s">
        <v>840</v>
      </c>
      <c r="C291" s="562">
        <v>0</v>
      </c>
      <c r="D291" s="562">
        <v>0</v>
      </c>
      <c r="G291" s="556"/>
    </row>
    <row r="292" spans="1:7">
      <c r="A292" s="560" t="s">
        <v>841</v>
      </c>
      <c r="B292" s="565" t="s">
        <v>842</v>
      </c>
      <c r="C292" s="562">
        <v>0</v>
      </c>
      <c r="D292" s="562">
        <v>0</v>
      </c>
      <c r="G292" s="556"/>
    </row>
    <row r="293" spans="1:7">
      <c r="A293" s="560" t="s">
        <v>843</v>
      </c>
      <c r="B293" s="565" t="s">
        <v>844</v>
      </c>
      <c r="C293" s="562">
        <v>0</v>
      </c>
      <c r="D293" s="562">
        <v>0</v>
      </c>
      <c r="G293" s="556"/>
    </row>
    <row r="294" spans="1:7">
      <c r="A294" s="560" t="s">
        <v>845</v>
      </c>
      <c r="B294" s="565" t="s">
        <v>846</v>
      </c>
      <c r="C294" s="562">
        <v>8</v>
      </c>
      <c r="D294" s="562">
        <v>8</v>
      </c>
      <c r="G294" s="556"/>
    </row>
    <row r="295" spans="1:7">
      <c r="A295" s="560" t="s">
        <v>847</v>
      </c>
      <c r="B295" s="565" t="s">
        <v>848</v>
      </c>
      <c r="C295" s="562">
        <v>0</v>
      </c>
      <c r="D295" s="562">
        <v>0</v>
      </c>
      <c r="G295" s="556"/>
    </row>
    <row r="296" spans="1:7">
      <c r="A296" s="560" t="s">
        <v>849</v>
      </c>
      <c r="B296" s="565" t="s">
        <v>850</v>
      </c>
      <c r="C296" s="562">
        <v>0</v>
      </c>
      <c r="D296" s="562">
        <v>0</v>
      </c>
      <c r="G296" s="556"/>
    </row>
    <row r="297" spans="1:7">
      <c r="A297" s="560" t="s">
        <v>851</v>
      </c>
      <c r="B297" s="565" t="s">
        <v>852</v>
      </c>
      <c r="C297" s="562">
        <v>0</v>
      </c>
      <c r="D297" s="562">
        <v>0</v>
      </c>
      <c r="G297" s="556"/>
    </row>
    <row r="298" spans="1:7">
      <c r="A298" s="560" t="s">
        <v>853</v>
      </c>
      <c r="B298" s="565" t="s">
        <v>854</v>
      </c>
      <c r="C298" s="562">
        <v>0</v>
      </c>
      <c r="D298" s="562">
        <v>0</v>
      </c>
      <c r="G298" s="556"/>
    </row>
    <row r="299" spans="1:7">
      <c r="A299" s="560" t="s">
        <v>855</v>
      </c>
      <c r="B299" s="565" t="s">
        <v>856</v>
      </c>
      <c r="C299" s="562">
        <v>0</v>
      </c>
      <c r="D299" s="562">
        <v>0</v>
      </c>
      <c r="G299" s="556"/>
    </row>
    <row r="300" spans="1:7">
      <c r="A300" s="560" t="s">
        <v>857</v>
      </c>
      <c r="B300" s="565" t="s">
        <v>858</v>
      </c>
      <c r="C300" s="562">
        <v>123</v>
      </c>
      <c r="D300" s="562">
        <v>123</v>
      </c>
      <c r="G300" s="556"/>
    </row>
    <row r="301" spans="1:7">
      <c r="A301" s="560" t="s">
        <v>859</v>
      </c>
      <c r="B301" s="565" t="s">
        <v>860</v>
      </c>
      <c r="C301" s="562">
        <v>11</v>
      </c>
      <c r="D301" s="562">
        <v>11</v>
      </c>
      <c r="G301" s="556"/>
    </row>
    <row r="302" spans="1:7">
      <c r="A302" s="560" t="s">
        <v>861</v>
      </c>
      <c r="B302" s="565" t="s">
        <v>862</v>
      </c>
      <c r="C302" s="562">
        <v>65</v>
      </c>
      <c r="D302" s="562">
        <v>65</v>
      </c>
      <c r="G302" s="556"/>
    </row>
    <row r="303" spans="1:7">
      <c r="A303" s="560" t="s">
        <v>863</v>
      </c>
      <c r="B303" s="565" t="s">
        <v>864</v>
      </c>
      <c r="C303" s="562">
        <v>1</v>
      </c>
      <c r="D303" s="562">
        <v>1</v>
      </c>
      <c r="G303" s="556"/>
    </row>
    <row r="304" spans="1:7">
      <c r="A304" s="560" t="s">
        <v>865</v>
      </c>
      <c r="B304" s="565" t="s">
        <v>866</v>
      </c>
      <c r="C304" s="562">
        <v>0</v>
      </c>
      <c r="D304" s="562">
        <v>0</v>
      </c>
      <c r="G304" s="556"/>
    </row>
    <row r="305" spans="1:7">
      <c r="A305" s="560" t="s">
        <v>867</v>
      </c>
      <c r="B305" s="565" t="s">
        <v>868</v>
      </c>
      <c r="C305" s="562">
        <v>4</v>
      </c>
      <c r="D305" s="562">
        <v>4</v>
      </c>
      <c r="G305" s="556"/>
    </row>
    <row r="306" spans="1:7">
      <c r="A306" s="560" t="s">
        <v>869</v>
      </c>
      <c r="B306" s="565" t="s">
        <v>870</v>
      </c>
      <c r="C306" s="562">
        <v>2</v>
      </c>
      <c r="D306" s="562">
        <v>2</v>
      </c>
      <c r="G306" s="556"/>
    </row>
    <row r="307" spans="1:7">
      <c r="A307" s="560" t="s">
        <v>871</v>
      </c>
      <c r="B307" s="565" t="s">
        <v>872</v>
      </c>
      <c r="C307" s="562">
        <v>0</v>
      </c>
      <c r="D307" s="562">
        <v>0</v>
      </c>
      <c r="G307" s="556"/>
    </row>
    <row r="308" spans="1:7">
      <c r="A308" s="560" t="s">
        <v>873</v>
      </c>
      <c r="B308" s="565" t="s">
        <v>874</v>
      </c>
      <c r="C308" s="562">
        <v>18</v>
      </c>
      <c r="D308" s="562">
        <v>18</v>
      </c>
      <c r="G308" s="556"/>
    </row>
    <row r="309" spans="1:7">
      <c r="A309" s="560" t="s">
        <v>875</v>
      </c>
      <c r="B309" s="565" t="s">
        <v>876</v>
      </c>
      <c r="C309" s="562">
        <v>16</v>
      </c>
      <c r="D309" s="562">
        <v>16</v>
      </c>
      <c r="G309" s="556"/>
    </row>
    <row r="310" spans="1:7" ht="25.5">
      <c r="A310" s="560" t="s">
        <v>877</v>
      </c>
      <c r="B310" s="565" t="s">
        <v>878</v>
      </c>
      <c r="C310" s="562">
        <v>11</v>
      </c>
      <c r="D310" s="562">
        <v>11</v>
      </c>
      <c r="G310" s="556"/>
    </row>
    <row r="311" spans="1:7" ht="25.5">
      <c r="A311" s="560" t="s">
        <v>879</v>
      </c>
      <c r="B311" s="565" t="s">
        <v>880</v>
      </c>
      <c r="C311" s="562">
        <v>186</v>
      </c>
      <c r="D311" s="562">
        <v>186</v>
      </c>
      <c r="G311" s="556"/>
    </row>
    <row r="312" spans="1:7">
      <c r="A312" s="560" t="s">
        <v>881</v>
      </c>
      <c r="B312" s="565" t="s">
        <v>882</v>
      </c>
      <c r="C312" s="562">
        <v>9</v>
      </c>
      <c r="D312" s="562">
        <v>9</v>
      </c>
      <c r="G312" s="556"/>
    </row>
    <row r="313" spans="1:7">
      <c r="A313" s="560" t="s">
        <v>883</v>
      </c>
      <c r="B313" s="565" t="s">
        <v>884</v>
      </c>
      <c r="C313" s="562">
        <v>80</v>
      </c>
      <c r="D313" s="562">
        <v>80</v>
      </c>
      <c r="G313" s="556"/>
    </row>
    <row r="314" spans="1:7" ht="18.75">
      <c r="A314" s="557">
        <v>7</v>
      </c>
      <c r="B314" s="567" t="s">
        <v>885</v>
      </c>
      <c r="C314" s="564"/>
      <c r="D314" s="564"/>
      <c r="G314" s="556"/>
    </row>
    <row r="315" spans="1:7">
      <c r="A315" s="560" t="s">
        <v>886</v>
      </c>
      <c r="B315" s="565" t="s">
        <v>887</v>
      </c>
      <c r="C315" s="562">
        <v>0</v>
      </c>
      <c r="D315" s="562">
        <v>0</v>
      </c>
      <c r="G315" s="556"/>
    </row>
    <row r="316" spans="1:7">
      <c r="A316" s="560" t="s">
        <v>888</v>
      </c>
      <c r="B316" s="565" t="s">
        <v>889</v>
      </c>
      <c r="C316" s="562">
        <v>1</v>
      </c>
      <c r="D316" s="562">
        <v>1</v>
      </c>
      <c r="G316" s="556"/>
    </row>
    <row r="317" spans="1:7">
      <c r="A317" s="560" t="s">
        <v>890</v>
      </c>
      <c r="B317" s="565" t="s">
        <v>891</v>
      </c>
      <c r="C317" s="562">
        <v>0</v>
      </c>
      <c r="D317" s="562">
        <v>0</v>
      </c>
      <c r="G317" s="556"/>
    </row>
    <row r="318" spans="1:7">
      <c r="A318" s="560" t="s">
        <v>892</v>
      </c>
      <c r="B318" s="565" t="s">
        <v>893</v>
      </c>
      <c r="C318" s="562">
        <v>0</v>
      </c>
      <c r="D318" s="562">
        <v>0</v>
      </c>
      <c r="G318" s="556"/>
    </row>
    <row r="319" spans="1:7">
      <c r="A319" s="560" t="s">
        <v>894</v>
      </c>
      <c r="B319" s="565" t="s">
        <v>895</v>
      </c>
      <c r="C319" s="562">
        <v>3</v>
      </c>
      <c r="D319" s="562">
        <v>3</v>
      </c>
      <c r="G319" s="556"/>
    </row>
    <row r="320" spans="1:7">
      <c r="A320" s="560" t="s">
        <v>896</v>
      </c>
      <c r="B320" s="565" t="s">
        <v>897</v>
      </c>
      <c r="C320" s="562">
        <v>0</v>
      </c>
      <c r="D320" s="562">
        <v>0</v>
      </c>
      <c r="G320" s="556"/>
    </row>
    <row r="321" spans="1:7">
      <c r="A321" s="560" t="s">
        <v>898</v>
      </c>
      <c r="B321" s="565" t="s">
        <v>899</v>
      </c>
      <c r="C321" s="562">
        <v>0</v>
      </c>
      <c r="D321" s="562">
        <v>0</v>
      </c>
      <c r="G321" s="556"/>
    </row>
    <row r="322" spans="1:7">
      <c r="A322" s="560" t="s">
        <v>900</v>
      </c>
      <c r="B322" s="572" t="s">
        <v>901</v>
      </c>
      <c r="C322" s="562">
        <v>9</v>
      </c>
      <c r="D322" s="562">
        <v>9</v>
      </c>
      <c r="G322" s="556"/>
    </row>
    <row r="323" spans="1:7">
      <c r="A323" s="560" t="s">
        <v>902</v>
      </c>
      <c r="B323" s="572" t="s">
        <v>903</v>
      </c>
      <c r="C323" s="562">
        <v>4</v>
      </c>
      <c r="D323" s="562">
        <v>4</v>
      </c>
      <c r="G323" s="556"/>
    </row>
    <row r="324" spans="1:7" ht="26.25">
      <c r="A324" s="560" t="s">
        <v>904</v>
      </c>
      <c r="B324" s="565" t="s">
        <v>4657</v>
      </c>
      <c r="C324" s="562">
        <v>0</v>
      </c>
      <c r="D324" s="562">
        <v>0</v>
      </c>
      <c r="G324" s="556"/>
    </row>
    <row r="325" spans="1:7" ht="26.25">
      <c r="A325" s="560" t="s">
        <v>905</v>
      </c>
      <c r="B325" s="565" t="s">
        <v>4658</v>
      </c>
      <c r="C325" s="562">
        <v>16</v>
      </c>
      <c r="D325" s="562">
        <v>16</v>
      </c>
      <c r="G325" s="556"/>
    </row>
    <row r="326" spans="1:7" ht="25.5">
      <c r="A326" s="560" t="s">
        <v>906</v>
      </c>
      <c r="B326" s="565" t="s">
        <v>907</v>
      </c>
      <c r="C326" s="562">
        <v>0</v>
      </c>
      <c r="D326" s="562">
        <v>0</v>
      </c>
      <c r="G326" s="556"/>
    </row>
    <row r="327" spans="1:7" ht="25.5">
      <c r="A327" s="560" t="s">
        <v>908</v>
      </c>
      <c r="B327" s="565" t="s">
        <v>909</v>
      </c>
      <c r="C327" s="562">
        <v>44</v>
      </c>
      <c r="D327" s="562">
        <v>44</v>
      </c>
      <c r="G327" s="556"/>
    </row>
    <row r="328" spans="1:7">
      <c r="A328" s="560" t="s">
        <v>910</v>
      </c>
      <c r="B328" s="572" t="s">
        <v>911</v>
      </c>
      <c r="C328" s="562">
        <v>0</v>
      </c>
      <c r="D328" s="562">
        <v>0</v>
      </c>
      <c r="G328" s="556"/>
    </row>
    <row r="329" spans="1:7">
      <c r="A329" s="560" t="s">
        <v>912</v>
      </c>
      <c r="B329" s="572" t="s">
        <v>913</v>
      </c>
      <c r="C329" s="562">
        <v>0</v>
      </c>
      <c r="D329" s="562">
        <v>0</v>
      </c>
      <c r="G329" s="556"/>
    </row>
    <row r="330" spans="1:7">
      <c r="A330" s="560" t="s">
        <v>914</v>
      </c>
      <c r="B330" s="565" t="s">
        <v>915</v>
      </c>
      <c r="C330" s="562">
        <v>0</v>
      </c>
      <c r="D330" s="562">
        <v>0</v>
      </c>
      <c r="G330" s="556"/>
    </row>
    <row r="331" spans="1:7">
      <c r="A331" s="560" t="s">
        <v>916</v>
      </c>
      <c r="B331" s="565" t="s">
        <v>917</v>
      </c>
      <c r="C331" s="562">
        <v>0</v>
      </c>
      <c r="D331" s="562">
        <v>0</v>
      </c>
      <c r="G331" s="556"/>
    </row>
    <row r="332" spans="1:7">
      <c r="A332" s="560" t="s">
        <v>918</v>
      </c>
      <c r="B332" s="565" t="s">
        <v>919</v>
      </c>
      <c r="C332" s="562">
        <v>5</v>
      </c>
      <c r="D332" s="562">
        <v>5</v>
      </c>
      <c r="G332" s="556"/>
    </row>
    <row r="333" spans="1:7">
      <c r="A333" s="560" t="s">
        <v>920</v>
      </c>
      <c r="B333" s="565" t="s">
        <v>921</v>
      </c>
      <c r="C333" s="562">
        <v>6</v>
      </c>
      <c r="D333" s="562">
        <v>6</v>
      </c>
      <c r="G333" s="556"/>
    </row>
    <row r="334" spans="1:7">
      <c r="A334" s="560" t="s">
        <v>922</v>
      </c>
      <c r="B334" s="565" t="s">
        <v>923</v>
      </c>
      <c r="C334" s="562">
        <v>1</v>
      </c>
      <c r="D334" s="562">
        <v>1</v>
      </c>
      <c r="G334" s="556"/>
    </row>
    <row r="335" spans="1:7" ht="25.5">
      <c r="A335" s="560" t="s">
        <v>924</v>
      </c>
      <c r="B335" s="565" t="s">
        <v>925</v>
      </c>
      <c r="C335" s="562">
        <v>0</v>
      </c>
      <c r="D335" s="562">
        <v>0</v>
      </c>
      <c r="G335" s="556"/>
    </row>
    <row r="336" spans="1:7" ht="25.5">
      <c r="A336" s="560" t="s">
        <v>926</v>
      </c>
      <c r="B336" s="565" t="s">
        <v>927</v>
      </c>
      <c r="C336" s="562">
        <v>39</v>
      </c>
      <c r="D336" s="562">
        <v>39</v>
      </c>
      <c r="G336" s="556"/>
    </row>
    <row r="337" spans="1:7">
      <c r="A337" s="560" t="s">
        <v>928</v>
      </c>
      <c r="B337" s="565" t="s">
        <v>929</v>
      </c>
      <c r="C337" s="562">
        <v>6</v>
      </c>
      <c r="D337" s="562">
        <v>6</v>
      </c>
      <c r="G337" s="556"/>
    </row>
    <row r="338" spans="1:7">
      <c r="A338" s="560" t="s">
        <v>930</v>
      </c>
      <c r="B338" s="565" t="s">
        <v>931</v>
      </c>
      <c r="C338" s="562">
        <v>50</v>
      </c>
      <c r="D338" s="562">
        <v>50</v>
      </c>
      <c r="G338" s="556"/>
    </row>
    <row r="339" spans="1:7" ht="25.5">
      <c r="A339" s="560" t="s">
        <v>932</v>
      </c>
      <c r="B339" s="565" t="s">
        <v>933</v>
      </c>
      <c r="C339" s="562">
        <v>3</v>
      </c>
      <c r="D339" s="562">
        <v>3</v>
      </c>
      <c r="G339" s="556"/>
    </row>
    <row r="340" spans="1:7" ht="25.5">
      <c r="A340" s="560" t="s">
        <v>934</v>
      </c>
      <c r="B340" s="565" t="s">
        <v>935</v>
      </c>
      <c r="C340" s="562">
        <v>17</v>
      </c>
      <c r="D340" s="562">
        <v>17</v>
      </c>
      <c r="G340" s="556"/>
    </row>
    <row r="341" spans="1:7">
      <c r="A341" s="560" t="s">
        <v>936</v>
      </c>
      <c r="B341" s="565" t="s">
        <v>937</v>
      </c>
      <c r="C341" s="562">
        <v>17</v>
      </c>
      <c r="D341" s="562">
        <v>17</v>
      </c>
      <c r="G341" s="556"/>
    </row>
    <row r="342" spans="1:7">
      <c r="A342" s="560" t="s">
        <v>938</v>
      </c>
      <c r="B342" s="565" t="s">
        <v>939</v>
      </c>
      <c r="C342" s="562">
        <v>50</v>
      </c>
      <c r="D342" s="562">
        <v>50</v>
      </c>
      <c r="G342" s="556"/>
    </row>
    <row r="343" spans="1:7" ht="37.5">
      <c r="A343" s="557">
        <v>8</v>
      </c>
      <c r="B343" s="567" t="s">
        <v>940</v>
      </c>
      <c r="C343" s="564"/>
      <c r="D343" s="564"/>
      <c r="G343" s="556"/>
    </row>
    <row r="344" spans="1:7" ht="25.5">
      <c r="A344" s="560" t="s">
        <v>941</v>
      </c>
      <c r="B344" s="572" t="s">
        <v>942</v>
      </c>
      <c r="C344" s="562">
        <v>0</v>
      </c>
      <c r="D344" s="562">
        <v>0</v>
      </c>
      <c r="G344" s="556"/>
    </row>
    <row r="345" spans="1:7" ht="25.5">
      <c r="A345" s="560" t="s">
        <v>943</v>
      </c>
      <c r="B345" s="572" t="s">
        <v>944</v>
      </c>
      <c r="C345" s="562">
        <v>0</v>
      </c>
      <c r="D345" s="562">
        <v>0</v>
      </c>
      <c r="G345" s="556"/>
    </row>
    <row r="346" spans="1:7">
      <c r="A346" s="560" t="s">
        <v>945</v>
      </c>
      <c r="B346" s="565" t="s">
        <v>946</v>
      </c>
      <c r="C346" s="562">
        <v>0</v>
      </c>
      <c r="D346" s="562">
        <v>0</v>
      </c>
      <c r="G346" s="556"/>
    </row>
    <row r="347" spans="1:7">
      <c r="A347" s="560" t="s">
        <v>947</v>
      </c>
      <c r="B347" s="565" t="s">
        <v>948</v>
      </c>
      <c r="C347" s="562">
        <v>0</v>
      </c>
      <c r="D347" s="562">
        <v>0</v>
      </c>
      <c r="G347" s="556"/>
    </row>
    <row r="348" spans="1:7">
      <c r="A348" s="566" t="s">
        <v>949</v>
      </c>
      <c r="B348" s="572" t="s">
        <v>950</v>
      </c>
      <c r="C348" s="562">
        <v>0</v>
      </c>
      <c r="D348" s="562">
        <v>0</v>
      </c>
      <c r="G348" s="556"/>
    </row>
    <row r="349" spans="1:7">
      <c r="A349" s="566" t="s">
        <v>951</v>
      </c>
      <c r="B349" s="572" t="s">
        <v>952</v>
      </c>
      <c r="C349" s="562">
        <v>72</v>
      </c>
      <c r="D349" s="562">
        <v>72</v>
      </c>
      <c r="G349" s="556"/>
    </row>
    <row r="350" spans="1:7">
      <c r="A350" s="566" t="s">
        <v>953</v>
      </c>
      <c r="B350" s="572" t="s">
        <v>954</v>
      </c>
      <c r="C350" s="562">
        <v>0</v>
      </c>
      <c r="D350" s="562">
        <v>0</v>
      </c>
      <c r="G350" s="556"/>
    </row>
    <row r="351" spans="1:7">
      <c r="A351" s="566" t="s">
        <v>955</v>
      </c>
      <c r="B351" s="572" t="s">
        <v>956</v>
      </c>
      <c r="C351" s="562">
        <v>1</v>
      </c>
      <c r="D351" s="562">
        <v>1</v>
      </c>
      <c r="G351" s="556"/>
    </row>
    <row r="352" spans="1:7">
      <c r="A352" s="574" t="s">
        <v>957</v>
      </c>
      <c r="B352" s="569" t="s">
        <v>958</v>
      </c>
      <c r="C352" s="570"/>
      <c r="D352" s="570"/>
      <c r="G352" s="556"/>
    </row>
    <row r="353" spans="1:7">
      <c r="A353" s="560" t="s">
        <v>959</v>
      </c>
      <c r="B353" s="565" t="s">
        <v>960</v>
      </c>
      <c r="C353" s="562">
        <v>0</v>
      </c>
      <c r="D353" s="562">
        <v>0</v>
      </c>
      <c r="G353" s="556"/>
    </row>
    <row r="354" spans="1:7">
      <c r="A354" s="560" t="s">
        <v>961</v>
      </c>
      <c r="B354" s="565" t="s">
        <v>962</v>
      </c>
      <c r="C354" s="562">
        <v>0</v>
      </c>
      <c r="D354" s="562">
        <v>0</v>
      </c>
      <c r="G354" s="556"/>
    </row>
    <row r="355" spans="1:7">
      <c r="A355" s="560" t="s">
        <v>963</v>
      </c>
      <c r="B355" s="565" t="s">
        <v>964</v>
      </c>
      <c r="C355" s="562">
        <v>0</v>
      </c>
      <c r="D355" s="562">
        <v>0</v>
      </c>
      <c r="G355" s="556"/>
    </row>
    <row r="356" spans="1:7">
      <c r="A356" s="560" t="s">
        <v>965</v>
      </c>
      <c r="B356" s="565" t="s">
        <v>966</v>
      </c>
      <c r="C356" s="562">
        <v>1</v>
      </c>
      <c r="D356" s="562">
        <v>1</v>
      </c>
      <c r="G356" s="556"/>
    </row>
    <row r="357" spans="1:7">
      <c r="A357" s="560" t="s">
        <v>967</v>
      </c>
      <c r="B357" s="565" t="s">
        <v>968</v>
      </c>
      <c r="C357" s="562">
        <v>1</v>
      </c>
      <c r="D357" s="562">
        <v>1</v>
      </c>
      <c r="G357" s="556"/>
    </row>
    <row r="358" spans="1:7">
      <c r="A358" s="560" t="s">
        <v>969</v>
      </c>
      <c r="B358" s="565" t="s">
        <v>970</v>
      </c>
      <c r="C358" s="562">
        <v>73</v>
      </c>
      <c r="D358" s="562">
        <v>73</v>
      </c>
      <c r="G358" s="556"/>
    </row>
    <row r="359" spans="1:7">
      <c r="A359" s="560" t="s">
        <v>971</v>
      </c>
      <c r="B359" s="565" t="s">
        <v>972</v>
      </c>
      <c r="C359" s="562">
        <v>0</v>
      </c>
      <c r="D359" s="562">
        <v>0</v>
      </c>
      <c r="G359" s="556"/>
    </row>
    <row r="360" spans="1:7">
      <c r="A360" s="560" t="s">
        <v>973</v>
      </c>
      <c r="B360" s="565" t="s">
        <v>972</v>
      </c>
      <c r="C360" s="562">
        <v>0</v>
      </c>
      <c r="D360" s="562">
        <v>0</v>
      </c>
      <c r="G360" s="556"/>
    </row>
    <row r="361" spans="1:7">
      <c r="A361" s="560" t="s">
        <v>974</v>
      </c>
      <c r="B361" s="565" t="s">
        <v>975</v>
      </c>
      <c r="C361" s="562">
        <v>0</v>
      </c>
      <c r="D361" s="562">
        <v>0</v>
      </c>
      <c r="G361" s="556"/>
    </row>
    <row r="362" spans="1:7">
      <c r="A362" s="560" t="s">
        <v>976</v>
      </c>
      <c r="B362" s="565" t="s">
        <v>977</v>
      </c>
      <c r="C362" s="562">
        <v>0</v>
      </c>
      <c r="D362" s="562">
        <v>0</v>
      </c>
      <c r="G362" s="556"/>
    </row>
    <row r="363" spans="1:7">
      <c r="A363" s="560" t="s">
        <v>978</v>
      </c>
      <c r="B363" s="565" t="s">
        <v>979</v>
      </c>
      <c r="C363" s="562">
        <v>0</v>
      </c>
      <c r="D363" s="562">
        <v>0</v>
      </c>
      <c r="G363" s="556"/>
    </row>
    <row r="364" spans="1:7" ht="25.5">
      <c r="A364" s="560" t="s">
        <v>980</v>
      </c>
      <c r="B364" s="565" t="s">
        <v>981</v>
      </c>
      <c r="C364" s="562">
        <v>0</v>
      </c>
      <c r="D364" s="562">
        <v>0</v>
      </c>
      <c r="G364" s="556"/>
    </row>
    <row r="365" spans="1:7" ht="25.5">
      <c r="A365" s="560" t="s">
        <v>982</v>
      </c>
      <c r="B365" s="565" t="s">
        <v>983</v>
      </c>
      <c r="C365" s="562">
        <v>1</v>
      </c>
      <c r="D365" s="562">
        <v>1</v>
      </c>
      <c r="G365" s="556"/>
    </row>
    <row r="366" spans="1:7" ht="25.5">
      <c r="A366" s="560" t="s">
        <v>984</v>
      </c>
      <c r="B366" s="565" t="s">
        <v>985</v>
      </c>
      <c r="C366" s="562">
        <v>2</v>
      </c>
      <c r="D366" s="562">
        <v>2</v>
      </c>
      <c r="G366" s="556"/>
    </row>
    <row r="367" spans="1:7">
      <c r="A367" s="560" t="s">
        <v>986</v>
      </c>
      <c r="B367" s="565" t="s">
        <v>987</v>
      </c>
      <c r="C367" s="562">
        <v>0</v>
      </c>
      <c r="D367" s="562">
        <v>0</v>
      </c>
      <c r="G367" s="556"/>
    </row>
    <row r="368" spans="1:7">
      <c r="A368" s="560" t="s">
        <v>988</v>
      </c>
      <c r="B368" s="565" t="s">
        <v>989</v>
      </c>
      <c r="C368" s="562">
        <v>0</v>
      </c>
      <c r="D368" s="562">
        <v>0</v>
      </c>
      <c r="G368" s="556"/>
    </row>
    <row r="369" spans="1:7">
      <c r="A369" s="560" t="s">
        <v>990</v>
      </c>
      <c r="B369" s="565" t="s">
        <v>991</v>
      </c>
      <c r="C369" s="562">
        <v>0</v>
      </c>
      <c r="D369" s="562">
        <v>0</v>
      </c>
      <c r="G369" s="556"/>
    </row>
    <row r="370" spans="1:7">
      <c r="A370" s="560" t="s">
        <v>992</v>
      </c>
      <c r="B370" s="565" t="s">
        <v>993</v>
      </c>
      <c r="C370" s="562">
        <v>0</v>
      </c>
      <c r="D370" s="562">
        <v>0</v>
      </c>
      <c r="G370" s="556"/>
    </row>
    <row r="371" spans="1:7">
      <c r="A371" s="560" t="s">
        <v>994</v>
      </c>
      <c r="B371" s="572" t="s">
        <v>995</v>
      </c>
      <c r="C371" s="562">
        <v>0</v>
      </c>
      <c r="D371" s="562">
        <v>0</v>
      </c>
      <c r="G371" s="556"/>
    </row>
    <row r="372" spans="1:7">
      <c r="A372" s="560" t="s">
        <v>996</v>
      </c>
      <c r="B372" s="572" t="s">
        <v>997</v>
      </c>
      <c r="C372" s="562">
        <v>0</v>
      </c>
      <c r="D372" s="562">
        <v>0</v>
      </c>
      <c r="G372" s="556"/>
    </row>
    <row r="373" spans="1:7">
      <c r="A373" s="560" t="s">
        <v>998</v>
      </c>
      <c r="B373" s="565" t="s">
        <v>999</v>
      </c>
      <c r="C373" s="562">
        <v>3</v>
      </c>
      <c r="D373" s="562">
        <v>3</v>
      </c>
      <c r="G373" s="556"/>
    </row>
    <row r="374" spans="1:7">
      <c r="A374" s="560" t="s">
        <v>1000</v>
      </c>
      <c r="B374" s="572" t="s">
        <v>1001</v>
      </c>
      <c r="C374" s="562">
        <v>0</v>
      </c>
      <c r="D374" s="562">
        <v>0</v>
      </c>
      <c r="G374" s="556"/>
    </row>
    <row r="375" spans="1:7">
      <c r="A375" s="560" t="s">
        <v>1002</v>
      </c>
      <c r="B375" s="572" t="s">
        <v>1003</v>
      </c>
      <c r="C375" s="562">
        <v>0</v>
      </c>
      <c r="D375" s="562">
        <v>0</v>
      </c>
      <c r="G375" s="556"/>
    </row>
    <row r="376" spans="1:7">
      <c r="A376" s="560" t="s">
        <v>1004</v>
      </c>
      <c r="B376" s="565" t="s">
        <v>1005</v>
      </c>
      <c r="C376" s="562">
        <v>0</v>
      </c>
      <c r="D376" s="562">
        <v>0</v>
      </c>
      <c r="G376" s="556"/>
    </row>
    <row r="377" spans="1:7">
      <c r="A377" s="560" t="s">
        <v>1006</v>
      </c>
      <c r="B377" s="565" t="s">
        <v>1007</v>
      </c>
      <c r="C377" s="562">
        <v>1</v>
      </c>
      <c r="D377" s="562">
        <v>1</v>
      </c>
      <c r="G377" s="556"/>
    </row>
    <row r="378" spans="1:7">
      <c r="A378" s="560" t="s">
        <v>1008</v>
      </c>
      <c r="B378" s="565" t="s">
        <v>1009</v>
      </c>
      <c r="C378" s="562">
        <v>1</v>
      </c>
      <c r="D378" s="562">
        <v>1</v>
      </c>
      <c r="G378" s="556"/>
    </row>
    <row r="379" spans="1:7">
      <c r="A379" s="560" t="s">
        <v>1010</v>
      </c>
      <c r="B379" s="572" t="s">
        <v>4659</v>
      </c>
      <c r="C379" s="562">
        <v>0</v>
      </c>
      <c r="D379" s="562">
        <v>0</v>
      </c>
      <c r="G379" s="556"/>
    </row>
    <row r="380" spans="1:7">
      <c r="A380" s="560" t="s">
        <v>1011</v>
      </c>
      <c r="B380" s="572" t="s">
        <v>1012</v>
      </c>
      <c r="C380" s="562">
        <v>0</v>
      </c>
      <c r="D380" s="562">
        <v>0</v>
      </c>
      <c r="G380" s="556"/>
    </row>
    <row r="381" spans="1:7">
      <c r="A381" s="560" t="s">
        <v>1013</v>
      </c>
      <c r="B381" s="572" t="s">
        <v>1014</v>
      </c>
      <c r="C381" s="562">
        <v>0</v>
      </c>
      <c r="D381" s="562">
        <v>0</v>
      </c>
      <c r="G381" s="556"/>
    </row>
    <row r="382" spans="1:7">
      <c r="A382" s="560" t="s">
        <v>1015</v>
      </c>
      <c r="B382" s="565" t="s">
        <v>1016</v>
      </c>
      <c r="C382" s="562">
        <v>0</v>
      </c>
      <c r="D382" s="562">
        <v>0</v>
      </c>
      <c r="G382" s="556"/>
    </row>
    <row r="383" spans="1:7">
      <c r="A383" s="560" t="s">
        <v>1017</v>
      </c>
      <c r="B383" s="565" t="s">
        <v>1018</v>
      </c>
      <c r="C383" s="562">
        <v>4</v>
      </c>
      <c r="D383" s="562">
        <v>4</v>
      </c>
      <c r="G383" s="556"/>
    </row>
    <row r="384" spans="1:7">
      <c r="A384" s="560" t="s">
        <v>1019</v>
      </c>
      <c r="B384" s="565" t="s">
        <v>1020</v>
      </c>
      <c r="C384" s="562">
        <v>1</v>
      </c>
      <c r="D384" s="562">
        <v>1</v>
      </c>
      <c r="G384" s="556"/>
    </row>
    <row r="385" spans="1:7">
      <c r="A385" s="560" t="s">
        <v>1021</v>
      </c>
      <c r="B385" s="565" t="s">
        <v>1022</v>
      </c>
      <c r="C385" s="562">
        <v>2</v>
      </c>
      <c r="D385" s="562">
        <v>2</v>
      </c>
      <c r="G385" s="556"/>
    </row>
    <row r="386" spans="1:7">
      <c r="A386" s="560" t="s">
        <v>1023</v>
      </c>
      <c r="B386" s="565" t="s">
        <v>1024</v>
      </c>
      <c r="C386" s="562">
        <v>0</v>
      </c>
      <c r="D386" s="562">
        <v>0</v>
      </c>
      <c r="G386" s="556"/>
    </row>
    <row r="387" spans="1:7">
      <c r="A387" s="560" t="s">
        <v>1025</v>
      </c>
      <c r="B387" s="565" t="s">
        <v>1026</v>
      </c>
      <c r="C387" s="562">
        <v>0</v>
      </c>
      <c r="D387" s="562">
        <v>0</v>
      </c>
      <c r="G387" s="556"/>
    </row>
    <row r="388" spans="1:7">
      <c r="A388" s="560" t="s">
        <v>1027</v>
      </c>
      <c r="B388" s="565" t="s">
        <v>4660</v>
      </c>
      <c r="C388" s="562">
        <v>0</v>
      </c>
      <c r="D388" s="562">
        <v>0</v>
      </c>
      <c r="G388" s="556"/>
    </row>
    <row r="389" spans="1:7">
      <c r="A389" s="560" t="s">
        <v>1028</v>
      </c>
      <c r="B389" s="565" t="s">
        <v>4661</v>
      </c>
      <c r="C389" s="562">
        <v>0</v>
      </c>
      <c r="D389" s="562">
        <v>0</v>
      </c>
      <c r="G389" s="556"/>
    </row>
    <row r="390" spans="1:7">
      <c r="A390" s="560" t="s">
        <v>1029</v>
      </c>
      <c r="B390" s="565" t="s">
        <v>1030</v>
      </c>
      <c r="C390" s="562">
        <v>0</v>
      </c>
      <c r="D390" s="562">
        <v>0</v>
      </c>
      <c r="G390" s="556"/>
    </row>
    <row r="391" spans="1:7">
      <c r="A391" s="560" t="s">
        <v>1031</v>
      </c>
      <c r="B391" s="565" t="s">
        <v>1032</v>
      </c>
      <c r="C391" s="562">
        <v>0</v>
      </c>
      <c r="D391" s="562">
        <v>0</v>
      </c>
      <c r="G391" s="556"/>
    </row>
    <row r="392" spans="1:7">
      <c r="A392" s="560" t="s">
        <v>1033</v>
      </c>
      <c r="B392" s="565" t="s">
        <v>1034</v>
      </c>
      <c r="C392" s="562">
        <v>0</v>
      </c>
      <c r="D392" s="562">
        <v>0</v>
      </c>
      <c r="G392" s="556"/>
    </row>
    <row r="393" spans="1:7">
      <c r="A393" s="560" t="s">
        <v>1035</v>
      </c>
      <c r="B393" s="565" t="s">
        <v>1036</v>
      </c>
      <c r="C393" s="562">
        <v>1</v>
      </c>
      <c r="D393" s="562">
        <v>1</v>
      </c>
      <c r="G393" s="556"/>
    </row>
    <row r="394" spans="1:7">
      <c r="A394" s="560" t="s">
        <v>1037</v>
      </c>
      <c r="B394" s="572" t="s">
        <v>1038</v>
      </c>
      <c r="C394" s="562">
        <v>0</v>
      </c>
      <c r="D394" s="562">
        <v>0</v>
      </c>
      <c r="G394" s="556"/>
    </row>
    <row r="395" spans="1:7">
      <c r="A395" s="560" t="s">
        <v>1039</v>
      </c>
      <c r="B395" s="572" t="s">
        <v>1040</v>
      </c>
      <c r="C395" s="562">
        <v>2</v>
      </c>
      <c r="D395" s="562">
        <v>2</v>
      </c>
      <c r="G395" s="556"/>
    </row>
    <row r="396" spans="1:7">
      <c r="A396" s="560" t="s">
        <v>1041</v>
      </c>
      <c r="B396" s="572" t="s">
        <v>1042</v>
      </c>
      <c r="C396" s="562">
        <v>0</v>
      </c>
      <c r="D396" s="562">
        <v>0</v>
      </c>
      <c r="G396" s="556"/>
    </row>
    <row r="397" spans="1:7">
      <c r="A397" s="560" t="s">
        <v>1043</v>
      </c>
      <c r="B397" s="572" t="s">
        <v>1044</v>
      </c>
      <c r="C397" s="562">
        <v>0</v>
      </c>
      <c r="D397" s="562">
        <v>0</v>
      </c>
      <c r="G397" s="556"/>
    </row>
    <row r="398" spans="1:7">
      <c r="A398" s="560" t="s">
        <v>1045</v>
      </c>
      <c r="B398" s="565" t="s">
        <v>1046</v>
      </c>
      <c r="C398" s="562">
        <v>0</v>
      </c>
      <c r="D398" s="562">
        <v>0</v>
      </c>
      <c r="G398" s="556"/>
    </row>
    <row r="399" spans="1:7">
      <c r="A399" s="560" t="s">
        <v>1047</v>
      </c>
      <c r="B399" s="565" t="s">
        <v>1048</v>
      </c>
      <c r="C399" s="562">
        <v>2</v>
      </c>
      <c r="D399" s="562">
        <v>2</v>
      </c>
      <c r="G399" s="556"/>
    </row>
    <row r="400" spans="1:7">
      <c r="A400" s="560" t="s">
        <v>1049</v>
      </c>
      <c r="B400" s="565" t="s">
        <v>1050</v>
      </c>
      <c r="C400" s="562">
        <v>0</v>
      </c>
      <c r="D400" s="562">
        <v>0</v>
      </c>
      <c r="G400" s="556"/>
    </row>
    <row r="401" spans="1:7">
      <c r="A401" s="560" t="s">
        <v>1051</v>
      </c>
      <c r="B401" s="565" t="s">
        <v>1052</v>
      </c>
      <c r="C401" s="562">
        <v>0</v>
      </c>
      <c r="D401" s="562">
        <v>0</v>
      </c>
      <c r="G401" s="556"/>
    </row>
    <row r="402" spans="1:7">
      <c r="A402" s="560" t="s">
        <v>1053</v>
      </c>
      <c r="B402" s="565" t="s">
        <v>1054</v>
      </c>
      <c r="C402" s="562">
        <v>0</v>
      </c>
      <c r="D402" s="562">
        <v>0</v>
      </c>
      <c r="G402" s="556"/>
    </row>
    <row r="403" spans="1:7">
      <c r="A403" s="560" t="s">
        <v>1055</v>
      </c>
      <c r="B403" s="565" t="s">
        <v>1056</v>
      </c>
      <c r="C403" s="562">
        <v>1</v>
      </c>
      <c r="D403" s="562">
        <v>1</v>
      </c>
      <c r="G403" s="556"/>
    </row>
    <row r="404" spans="1:7">
      <c r="A404" s="560" t="s">
        <v>1057</v>
      </c>
      <c r="B404" s="565" t="s">
        <v>1058</v>
      </c>
      <c r="C404" s="562">
        <v>0</v>
      </c>
      <c r="D404" s="562">
        <v>0</v>
      </c>
      <c r="G404" s="556"/>
    </row>
    <row r="405" spans="1:7">
      <c r="A405" s="560" t="s">
        <v>1059</v>
      </c>
      <c r="B405" s="565" t="s">
        <v>1060</v>
      </c>
      <c r="C405" s="562">
        <v>0</v>
      </c>
      <c r="D405" s="562">
        <v>0</v>
      </c>
      <c r="G405" s="556"/>
    </row>
    <row r="406" spans="1:7">
      <c r="A406" s="560" t="s">
        <v>1061</v>
      </c>
      <c r="B406" s="565" t="s">
        <v>1062</v>
      </c>
      <c r="C406" s="562">
        <v>4</v>
      </c>
      <c r="D406" s="562">
        <v>4</v>
      </c>
      <c r="G406" s="556"/>
    </row>
    <row r="407" spans="1:7">
      <c r="A407" s="560" t="s">
        <v>1063</v>
      </c>
      <c r="B407" s="565" t="s">
        <v>1064</v>
      </c>
      <c r="C407" s="562">
        <v>34</v>
      </c>
      <c r="D407" s="562">
        <v>34</v>
      </c>
      <c r="G407" s="556"/>
    </row>
    <row r="408" spans="1:7">
      <c r="A408" s="560" t="s">
        <v>1065</v>
      </c>
      <c r="B408" s="565" t="s">
        <v>1066</v>
      </c>
      <c r="C408" s="562">
        <v>0</v>
      </c>
      <c r="D408" s="562">
        <v>0</v>
      </c>
      <c r="G408" s="556"/>
    </row>
    <row r="409" spans="1:7">
      <c r="A409" s="560" t="s">
        <v>1067</v>
      </c>
      <c r="B409" s="565" t="s">
        <v>1068</v>
      </c>
      <c r="C409" s="562">
        <v>0</v>
      </c>
      <c r="D409" s="562">
        <v>0</v>
      </c>
      <c r="G409" s="556"/>
    </row>
    <row r="410" spans="1:7">
      <c r="A410" s="560" t="s">
        <v>1069</v>
      </c>
      <c r="B410" s="565" t="s">
        <v>1070</v>
      </c>
      <c r="C410" s="562">
        <v>2</v>
      </c>
      <c r="D410" s="562">
        <v>2</v>
      </c>
      <c r="G410" s="556"/>
    </row>
    <row r="411" spans="1:7">
      <c r="A411" s="560" t="s">
        <v>1071</v>
      </c>
      <c r="B411" s="561" t="s">
        <v>1072</v>
      </c>
      <c r="C411" s="562">
        <v>0</v>
      </c>
      <c r="D411" s="562">
        <v>0</v>
      </c>
      <c r="G411" s="556"/>
    </row>
    <row r="412" spans="1:7">
      <c r="A412" s="560" t="s">
        <v>1073</v>
      </c>
      <c r="B412" s="561" t="s">
        <v>1074</v>
      </c>
      <c r="C412" s="562">
        <v>7</v>
      </c>
      <c r="D412" s="562">
        <v>7</v>
      </c>
      <c r="G412" s="556"/>
    </row>
    <row r="413" spans="1:7">
      <c r="A413" s="560" t="s">
        <v>1075</v>
      </c>
      <c r="B413" s="561" t="s">
        <v>1076</v>
      </c>
      <c r="C413" s="562">
        <v>0</v>
      </c>
      <c r="D413" s="562">
        <v>0</v>
      </c>
      <c r="G413" s="556"/>
    </row>
    <row r="414" spans="1:7">
      <c r="A414" s="560" t="s">
        <v>1077</v>
      </c>
      <c r="B414" s="561" t="s">
        <v>1078</v>
      </c>
      <c r="C414" s="562">
        <v>7</v>
      </c>
      <c r="D414" s="562">
        <v>7</v>
      </c>
      <c r="G414" s="556"/>
    </row>
    <row r="415" spans="1:7">
      <c r="A415" s="560" t="s">
        <v>1079</v>
      </c>
      <c r="B415" s="561" t="s">
        <v>1080</v>
      </c>
      <c r="C415" s="562">
        <v>2</v>
      </c>
      <c r="D415" s="562">
        <v>2</v>
      </c>
      <c r="G415" s="556"/>
    </row>
    <row r="416" spans="1:7">
      <c r="A416" s="560" t="s">
        <v>1081</v>
      </c>
      <c r="B416" s="561" t="s">
        <v>1082</v>
      </c>
      <c r="C416" s="562">
        <v>20</v>
      </c>
      <c r="D416" s="562">
        <v>20</v>
      </c>
      <c r="G416" s="556"/>
    </row>
    <row r="417" spans="1:7">
      <c r="A417" s="560" t="s">
        <v>1083</v>
      </c>
      <c r="B417" s="575" t="s">
        <v>1084</v>
      </c>
      <c r="C417" s="562">
        <v>3</v>
      </c>
      <c r="D417" s="562">
        <v>3</v>
      </c>
      <c r="G417" s="556"/>
    </row>
    <row r="418" spans="1:7">
      <c r="A418" s="560" t="s">
        <v>1085</v>
      </c>
      <c r="B418" s="561" t="s">
        <v>1086</v>
      </c>
      <c r="C418" s="562">
        <v>0</v>
      </c>
      <c r="D418" s="562">
        <v>0</v>
      </c>
      <c r="G418" s="556"/>
    </row>
    <row r="419" spans="1:7">
      <c r="A419" s="560" t="s">
        <v>1087</v>
      </c>
      <c r="B419" s="561" t="s">
        <v>1088</v>
      </c>
      <c r="C419" s="562">
        <v>19</v>
      </c>
      <c r="D419" s="562">
        <v>19</v>
      </c>
      <c r="G419" s="556"/>
    </row>
    <row r="420" spans="1:7">
      <c r="A420" s="560" t="s">
        <v>1089</v>
      </c>
      <c r="B420" s="561" t="s">
        <v>1090</v>
      </c>
      <c r="C420" s="562">
        <v>0</v>
      </c>
      <c r="D420" s="562">
        <v>0</v>
      </c>
      <c r="G420" s="556"/>
    </row>
    <row r="421" spans="1:7">
      <c r="A421" s="560" t="s">
        <v>1091</v>
      </c>
      <c r="B421" s="561" t="s">
        <v>1092</v>
      </c>
      <c r="C421" s="562">
        <v>7</v>
      </c>
      <c r="D421" s="562">
        <v>7</v>
      </c>
      <c r="G421" s="556"/>
    </row>
    <row r="422" spans="1:7">
      <c r="A422" s="560" t="s">
        <v>1093</v>
      </c>
      <c r="B422" s="561" t="s">
        <v>1094</v>
      </c>
      <c r="C422" s="562">
        <v>1</v>
      </c>
      <c r="D422" s="562">
        <v>1</v>
      </c>
      <c r="G422" s="556"/>
    </row>
    <row r="423" spans="1:7">
      <c r="A423" s="560" t="s">
        <v>1095</v>
      </c>
      <c r="B423" s="561" t="s">
        <v>1096</v>
      </c>
      <c r="C423" s="562">
        <v>3</v>
      </c>
      <c r="D423" s="562">
        <v>3</v>
      </c>
      <c r="G423" s="556"/>
    </row>
    <row r="424" spans="1:7">
      <c r="A424" s="560" t="s">
        <v>1097</v>
      </c>
      <c r="B424" s="561" t="s">
        <v>1098</v>
      </c>
      <c r="C424" s="562">
        <v>0</v>
      </c>
      <c r="D424" s="562">
        <v>0</v>
      </c>
      <c r="G424" s="556"/>
    </row>
    <row r="425" spans="1:7">
      <c r="A425" s="560" t="s">
        <v>1099</v>
      </c>
      <c r="B425" s="561" t="s">
        <v>1100</v>
      </c>
      <c r="C425" s="562">
        <v>7</v>
      </c>
      <c r="D425" s="562">
        <v>7</v>
      </c>
      <c r="G425" s="556"/>
    </row>
    <row r="426" spans="1:7">
      <c r="A426" s="560" t="s">
        <v>1101</v>
      </c>
      <c r="B426" s="561" t="s">
        <v>1102</v>
      </c>
      <c r="C426" s="562">
        <v>0</v>
      </c>
      <c r="D426" s="562">
        <v>0</v>
      </c>
      <c r="G426" s="556"/>
    </row>
    <row r="427" spans="1:7">
      <c r="A427" s="560" t="s">
        <v>1103</v>
      </c>
      <c r="B427" s="561" t="s">
        <v>1104</v>
      </c>
      <c r="C427" s="562">
        <v>1</v>
      </c>
      <c r="D427" s="562">
        <v>1</v>
      </c>
      <c r="G427" s="556"/>
    </row>
    <row r="428" spans="1:7" ht="18.75">
      <c r="A428" s="557">
        <v>9</v>
      </c>
      <c r="B428" s="567" t="s">
        <v>1105</v>
      </c>
      <c r="C428" s="564"/>
      <c r="D428" s="564"/>
      <c r="G428" s="556"/>
    </row>
    <row r="429" spans="1:7">
      <c r="A429" s="560" t="s">
        <v>1106</v>
      </c>
      <c r="B429" s="575" t="s">
        <v>1107</v>
      </c>
      <c r="C429" s="562">
        <v>0</v>
      </c>
      <c r="D429" s="562">
        <v>0</v>
      </c>
      <c r="G429" s="556"/>
    </row>
    <row r="430" spans="1:7">
      <c r="A430" s="560" t="s">
        <v>1108</v>
      </c>
      <c r="B430" s="575" t="s">
        <v>1109</v>
      </c>
      <c r="C430" s="562">
        <v>0</v>
      </c>
      <c r="D430" s="562">
        <v>0</v>
      </c>
      <c r="G430" s="556"/>
    </row>
    <row r="431" spans="1:7">
      <c r="A431" s="560" t="s">
        <v>1110</v>
      </c>
      <c r="B431" s="575" t="s">
        <v>1111</v>
      </c>
      <c r="C431" s="562">
        <v>4</v>
      </c>
      <c r="D431" s="562">
        <v>4</v>
      </c>
      <c r="G431" s="556"/>
    </row>
    <row r="432" spans="1:7">
      <c r="A432" s="560" t="s">
        <v>1112</v>
      </c>
      <c r="B432" s="561" t="s">
        <v>1113</v>
      </c>
      <c r="C432" s="562">
        <v>0</v>
      </c>
      <c r="D432" s="562">
        <v>0</v>
      </c>
      <c r="G432" s="556"/>
    </row>
    <row r="433" spans="1:7">
      <c r="A433" s="560" t="s">
        <v>1114</v>
      </c>
      <c r="B433" s="561" t="s">
        <v>1115</v>
      </c>
      <c r="C433" s="562">
        <v>1</v>
      </c>
      <c r="D433" s="562">
        <v>1</v>
      </c>
      <c r="G433" s="556"/>
    </row>
    <row r="434" spans="1:7">
      <c r="A434" s="560" t="s">
        <v>1116</v>
      </c>
      <c r="B434" s="561" t="s">
        <v>1117</v>
      </c>
      <c r="C434" s="562">
        <v>4</v>
      </c>
      <c r="D434" s="562">
        <v>4</v>
      </c>
      <c r="G434" s="556"/>
    </row>
    <row r="435" spans="1:7">
      <c r="A435" s="560" t="s">
        <v>1118</v>
      </c>
      <c r="B435" s="561" t="s">
        <v>1119</v>
      </c>
      <c r="C435" s="562">
        <v>5</v>
      </c>
      <c r="D435" s="562">
        <v>5</v>
      </c>
      <c r="G435" s="556"/>
    </row>
    <row r="436" spans="1:7">
      <c r="A436" s="560" t="s">
        <v>1120</v>
      </c>
      <c r="B436" s="561" t="s">
        <v>1121</v>
      </c>
      <c r="C436" s="562">
        <v>0</v>
      </c>
      <c r="D436" s="562">
        <v>0</v>
      </c>
      <c r="G436" s="556"/>
    </row>
    <row r="437" spans="1:7">
      <c r="A437" s="560" t="s">
        <v>1122</v>
      </c>
      <c r="B437" s="561" t="s">
        <v>1123</v>
      </c>
      <c r="C437" s="562">
        <v>140</v>
      </c>
      <c r="D437" s="562">
        <v>140</v>
      </c>
      <c r="G437" s="556"/>
    </row>
    <row r="438" spans="1:7">
      <c r="A438" s="560" t="s">
        <v>1124</v>
      </c>
      <c r="B438" s="561" t="s">
        <v>1125</v>
      </c>
      <c r="C438" s="562">
        <v>0</v>
      </c>
      <c r="D438" s="562">
        <v>0</v>
      </c>
      <c r="G438" s="556"/>
    </row>
    <row r="439" spans="1:7" ht="25.5">
      <c r="A439" s="560" t="s">
        <v>1126</v>
      </c>
      <c r="B439" s="561" t="s">
        <v>1127</v>
      </c>
      <c r="C439" s="562">
        <v>0</v>
      </c>
      <c r="D439" s="562">
        <v>0</v>
      </c>
      <c r="G439" s="556"/>
    </row>
    <row r="440" spans="1:7">
      <c r="A440" s="560" t="s">
        <v>1128</v>
      </c>
      <c r="B440" s="561" t="s">
        <v>1129</v>
      </c>
      <c r="C440" s="562">
        <v>4</v>
      </c>
      <c r="D440" s="562">
        <v>4</v>
      </c>
      <c r="G440" s="556"/>
    </row>
    <row r="441" spans="1:7" ht="25.5">
      <c r="A441" s="560" t="s">
        <v>1130</v>
      </c>
      <c r="B441" s="561" t="s">
        <v>1131</v>
      </c>
      <c r="C441" s="562">
        <v>0</v>
      </c>
      <c r="D441" s="562">
        <v>0</v>
      </c>
      <c r="G441" s="556"/>
    </row>
    <row r="442" spans="1:7" ht="25.5">
      <c r="A442" s="560" t="s">
        <v>1132</v>
      </c>
      <c r="B442" s="561" t="s">
        <v>1133</v>
      </c>
      <c r="C442" s="562">
        <v>0</v>
      </c>
      <c r="D442" s="562">
        <v>0</v>
      </c>
      <c r="G442" s="556"/>
    </row>
    <row r="443" spans="1:7">
      <c r="A443" s="560" t="s">
        <v>1134</v>
      </c>
      <c r="B443" s="561" t="s">
        <v>1135</v>
      </c>
      <c r="C443" s="562">
        <v>0</v>
      </c>
      <c r="D443" s="562">
        <v>0</v>
      </c>
      <c r="G443" s="556"/>
    </row>
    <row r="444" spans="1:7">
      <c r="A444" s="560" t="s">
        <v>1136</v>
      </c>
      <c r="B444" s="561" t="s">
        <v>1137</v>
      </c>
      <c r="C444" s="562">
        <v>1</v>
      </c>
      <c r="D444" s="562">
        <v>1</v>
      </c>
      <c r="G444" s="556"/>
    </row>
    <row r="445" spans="1:7">
      <c r="A445" s="560" t="s">
        <v>1138</v>
      </c>
      <c r="B445" s="561" t="s">
        <v>1139</v>
      </c>
      <c r="C445" s="562">
        <v>13</v>
      </c>
      <c r="D445" s="562">
        <v>13</v>
      </c>
      <c r="G445" s="556"/>
    </row>
    <row r="446" spans="1:7">
      <c r="A446" s="560" t="s">
        <v>1140</v>
      </c>
      <c r="B446" s="561" t="s">
        <v>1141</v>
      </c>
      <c r="C446" s="562">
        <v>3</v>
      </c>
      <c r="D446" s="562">
        <v>3</v>
      </c>
      <c r="G446" s="556"/>
    </row>
    <row r="447" spans="1:7">
      <c r="A447" s="560" t="s">
        <v>1142</v>
      </c>
      <c r="B447" s="561" t="s">
        <v>1143</v>
      </c>
      <c r="C447" s="562">
        <v>0</v>
      </c>
      <c r="D447" s="562">
        <v>0</v>
      </c>
      <c r="G447" s="556"/>
    </row>
    <row r="448" spans="1:7">
      <c r="A448" s="560" t="s">
        <v>1144</v>
      </c>
      <c r="B448" s="561" t="s">
        <v>1145</v>
      </c>
      <c r="C448" s="562">
        <v>1</v>
      </c>
      <c r="D448" s="562">
        <v>1</v>
      </c>
      <c r="G448" s="556"/>
    </row>
    <row r="449" spans="1:7">
      <c r="A449" s="560" t="s">
        <v>1146</v>
      </c>
      <c r="B449" s="575" t="s">
        <v>1147</v>
      </c>
      <c r="C449" s="562">
        <v>0</v>
      </c>
      <c r="D449" s="562">
        <v>0</v>
      </c>
      <c r="G449" s="556"/>
    </row>
    <row r="450" spans="1:7">
      <c r="A450" s="560" t="s">
        <v>1148</v>
      </c>
      <c r="B450" s="575" t="s">
        <v>1149</v>
      </c>
      <c r="C450" s="562">
        <v>0</v>
      </c>
      <c r="D450" s="562">
        <v>0</v>
      </c>
      <c r="G450" s="556"/>
    </row>
    <row r="451" spans="1:7">
      <c r="A451" s="560" t="s">
        <v>1150</v>
      </c>
      <c r="B451" s="561" t="s">
        <v>1151</v>
      </c>
      <c r="C451" s="562">
        <v>3</v>
      </c>
      <c r="D451" s="562">
        <v>3</v>
      </c>
      <c r="G451" s="556"/>
    </row>
    <row r="452" spans="1:7">
      <c r="A452" s="560" t="s">
        <v>1152</v>
      </c>
      <c r="B452" s="561" t="s">
        <v>1153</v>
      </c>
      <c r="C452" s="562">
        <v>61</v>
      </c>
      <c r="D452" s="562">
        <v>61</v>
      </c>
      <c r="G452" s="556"/>
    </row>
    <row r="453" spans="1:7">
      <c r="A453" s="560" t="s">
        <v>1154</v>
      </c>
      <c r="B453" s="561" t="s">
        <v>1155</v>
      </c>
      <c r="C453" s="562">
        <v>1</v>
      </c>
      <c r="D453" s="562">
        <v>1</v>
      </c>
      <c r="G453" s="556"/>
    </row>
    <row r="454" spans="1:7">
      <c r="A454" s="560" t="s">
        <v>1156</v>
      </c>
      <c r="B454" s="561" t="s">
        <v>1157</v>
      </c>
      <c r="C454" s="562">
        <v>5</v>
      </c>
      <c r="D454" s="562">
        <v>5</v>
      </c>
      <c r="G454" s="556"/>
    </row>
    <row r="455" spans="1:7">
      <c r="A455" s="560" t="s">
        <v>1158</v>
      </c>
      <c r="B455" s="561" t="s">
        <v>1159</v>
      </c>
      <c r="C455" s="562">
        <v>39</v>
      </c>
      <c r="D455" s="562">
        <v>39</v>
      </c>
      <c r="G455" s="556"/>
    </row>
    <row r="456" spans="1:7">
      <c r="A456" s="560" t="s">
        <v>1160</v>
      </c>
      <c r="B456" s="561" t="s">
        <v>1161</v>
      </c>
      <c r="C456" s="562">
        <v>90</v>
      </c>
      <c r="D456" s="562">
        <v>90</v>
      </c>
      <c r="G456" s="556"/>
    </row>
    <row r="457" spans="1:7">
      <c r="A457" s="560" t="s">
        <v>1162</v>
      </c>
      <c r="B457" s="561" t="s">
        <v>1163</v>
      </c>
      <c r="C457" s="562">
        <v>0</v>
      </c>
      <c r="D457" s="562">
        <v>0</v>
      </c>
      <c r="G457" s="556"/>
    </row>
    <row r="458" spans="1:7">
      <c r="A458" s="560" t="s">
        <v>1164</v>
      </c>
      <c r="B458" s="561" t="s">
        <v>1165</v>
      </c>
      <c r="C458" s="562">
        <v>2</v>
      </c>
      <c r="D458" s="562">
        <v>2</v>
      </c>
      <c r="G458" s="556"/>
    </row>
    <row r="459" spans="1:7">
      <c r="A459" s="560" t="s">
        <v>1166</v>
      </c>
      <c r="B459" s="561" t="s">
        <v>1167</v>
      </c>
      <c r="C459" s="562">
        <v>0</v>
      </c>
      <c r="D459" s="562">
        <v>0</v>
      </c>
      <c r="G459" s="556"/>
    </row>
    <row r="460" spans="1:7">
      <c r="A460" s="560" t="s">
        <v>1168</v>
      </c>
      <c r="B460" s="561" t="s">
        <v>1169</v>
      </c>
      <c r="C460" s="562">
        <v>0</v>
      </c>
      <c r="D460" s="562">
        <v>0</v>
      </c>
      <c r="G460" s="556"/>
    </row>
    <row r="461" spans="1:7">
      <c r="A461" s="560" t="s">
        <v>1170</v>
      </c>
      <c r="B461" s="561" t="s">
        <v>1171</v>
      </c>
      <c r="C461" s="562">
        <v>1</v>
      </c>
      <c r="D461" s="562">
        <v>1</v>
      </c>
      <c r="G461" s="556"/>
    </row>
    <row r="462" spans="1:7">
      <c r="A462" s="560" t="s">
        <v>1172</v>
      </c>
      <c r="B462" s="561" t="s">
        <v>1173</v>
      </c>
      <c r="C462" s="562">
        <v>1</v>
      </c>
      <c r="D462" s="562">
        <v>1</v>
      </c>
      <c r="G462" s="556"/>
    </row>
    <row r="463" spans="1:7" ht="37.5">
      <c r="A463" s="557">
        <v>10</v>
      </c>
      <c r="B463" s="567" t="s">
        <v>1174</v>
      </c>
      <c r="C463" s="576"/>
      <c r="D463" s="576"/>
      <c r="G463" s="556"/>
    </row>
    <row r="464" spans="1:7">
      <c r="A464" s="560" t="s">
        <v>1175</v>
      </c>
      <c r="B464" s="561" t="s">
        <v>1176</v>
      </c>
      <c r="C464" s="562">
        <v>0</v>
      </c>
      <c r="D464" s="562">
        <v>0</v>
      </c>
      <c r="G464" s="556"/>
    </row>
    <row r="465" spans="1:7">
      <c r="A465" s="560" t="s">
        <v>1177</v>
      </c>
      <c r="B465" s="561" t="s">
        <v>1178</v>
      </c>
      <c r="C465" s="562">
        <v>0</v>
      </c>
      <c r="D465" s="562">
        <v>0</v>
      </c>
      <c r="G465" s="556"/>
    </row>
    <row r="466" spans="1:7">
      <c r="A466" s="560" t="s">
        <v>1179</v>
      </c>
      <c r="B466" s="575" t="s">
        <v>1180</v>
      </c>
      <c r="C466" s="562">
        <v>0</v>
      </c>
      <c r="D466" s="562">
        <v>0</v>
      </c>
      <c r="G466" s="556"/>
    </row>
    <row r="467" spans="1:7">
      <c r="A467" s="560" t="s">
        <v>1181</v>
      </c>
      <c r="B467" s="575" t="s">
        <v>1182</v>
      </c>
      <c r="C467" s="562">
        <v>0</v>
      </c>
      <c r="D467" s="562">
        <v>0</v>
      </c>
      <c r="G467" s="556"/>
    </row>
    <row r="468" spans="1:7">
      <c r="A468" s="560" t="s">
        <v>1183</v>
      </c>
      <c r="B468" s="561" t="s">
        <v>1184</v>
      </c>
      <c r="C468" s="562">
        <v>0</v>
      </c>
      <c r="D468" s="562">
        <v>0</v>
      </c>
      <c r="G468" s="556"/>
    </row>
    <row r="469" spans="1:7">
      <c r="A469" s="560" t="s">
        <v>1185</v>
      </c>
      <c r="B469" s="575" t="s">
        <v>1186</v>
      </c>
      <c r="C469" s="562">
        <v>0</v>
      </c>
      <c r="D469" s="562">
        <v>0</v>
      </c>
      <c r="G469" s="556"/>
    </row>
    <row r="470" spans="1:7">
      <c r="A470" s="560" t="s">
        <v>1187</v>
      </c>
      <c r="B470" s="575" t="s">
        <v>1188</v>
      </c>
      <c r="C470" s="562">
        <v>0</v>
      </c>
      <c r="D470" s="562">
        <v>0</v>
      </c>
      <c r="G470" s="556"/>
    </row>
    <row r="471" spans="1:7">
      <c r="A471" s="560" t="s">
        <v>1189</v>
      </c>
      <c r="B471" s="575" t="s">
        <v>1190</v>
      </c>
      <c r="C471" s="562">
        <v>0</v>
      </c>
      <c r="D471" s="562">
        <v>0</v>
      </c>
      <c r="G471" s="556"/>
    </row>
    <row r="472" spans="1:7">
      <c r="A472" s="560" t="s">
        <v>1191</v>
      </c>
      <c r="B472" s="575" t="s">
        <v>1192</v>
      </c>
      <c r="C472" s="562">
        <v>0</v>
      </c>
      <c r="D472" s="562">
        <v>0</v>
      </c>
      <c r="G472" s="556"/>
    </row>
    <row r="473" spans="1:7">
      <c r="A473" s="560" t="s">
        <v>1193</v>
      </c>
      <c r="B473" s="575" t="s">
        <v>1194</v>
      </c>
      <c r="C473" s="562">
        <v>0</v>
      </c>
      <c r="D473" s="562">
        <v>0</v>
      </c>
      <c r="G473" s="556"/>
    </row>
    <row r="474" spans="1:7">
      <c r="A474" s="560" t="s">
        <v>1195</v>
      </c>
      <c r="B474" s="575" t="s">
        <v>1196</v>
      </c>
      <c r="C474" s="562">
        <v>0</v>
      </c>
      <c r="D474" s="562">
        <v>0</v>
      </c>
      <c r="G474" s="556"/>
    </row>
    <row r="475" spans="1:7">
      <c r="A475" s="560" t="s">
        <v>1197</v>
      </c>
      <c r="B475" s="561" t="s">
        <v>1198</v>
      </c>
      <c r="C475" s="562">
        <v>0</v>
      </c>
      <c r="D475" s="562">
        <v>0</v>
      </c>
      <c r="G475" s="556"/>
    </row>
    <row r="476" spans="1:7">
      <c r="A476" s="560" t="s">
        <v>1199</v>
      </c>
      <c r="B476" s="561" t="s">
        <v>1200</v>
      </c>
      <c r="C476" s="562">
        <v>0</v>
      </c>
      <c r="D476" s="562">
        <v>0</v>
      </c>
      <c r="G476" s="556"/>
    </row>
    <row r="477" spans="1:7" ht="25.5">
      <c r="A477" s="560" t="s">
        <v>1201</v>
      </c>
      <c r="B477" s="575" t="s">
        <v>1202</v>
      </c>
      <c r="C477" s="562">
        <v>0</v>
      </c>
      <c r="D477" s="562">
        <v>0</v>
      </c>
      <c r="G477" s="556"/>
    </row>
    <row r="478" spans="1:7" ht="25.5">
      <c r="A478" s="560" t="s">
        <v>1203</v>
      </c>
      <c r="B478" s="575" t="s">
        <v>1204</v>
      </c>
      <c r="C478" s="562">
        <v>0</v>
      </c>
      <c r="D478" s="562">
        <v>0</v>
      </c>
      <c r="G478" s="556"/>
    </row>
    <row r="479" spans="1:7">
      <c r="A479" s="560" t="s">
        <v>1205</v>
      </c>
      <c r="B479" s="575" t="s">
        <v>1206</v>
      </c>
      <c r="C479" s="562">
        <v>0</v>
      </c>
      <c r="D479" s="562">
        <v>0</v>
      </c>
      <c r="G479" s="556"/>
    </row>
    <row r="480" spans="1:7">
      <c r="A480" s="560" t="s">
        <v>1207</v>
      </c>
      <c r="B480" s="575" t="s">
        <v>1208</v>
      </c>
      <c r="C480" s="562">
        <v>0</v>
      </c>
      <c r="D480" s="562">
        <v>0</v>
      </c>
      <c r="G480" s="556"/>
    </row>
    <row r="481" spans="1:7">
      <c r="A481" s="560" t="s">
        <v>1209</v>
      </c>
      <c r="B481" s="575" t="s">
        <v>1210</v>
      </c>
      <c r="C481" s="562">
        <v>1</v>
      </c>
      <c r="D481" s="562">
        <v>1</v>
      </c>
      <c r="G481" s="556"/>
    </row>
    <row r="482" spans="1:7">
      <c r="A482" s="560" t="s">
        <v>1211</v>
      </c>
      <c r="B482" s="575" t="s">
        <v>1212</v>
      </c>
      <c r="C482" s="562">
        <v>0</v>
      </c>
      <c r="D482" s="562">
        <v>0</v>
      </c>
      <c r="G482" s="556"/>
    </row>
    <row r="483" spans="1:7">
      <c r="A483" s="560" t="s">
        <v>1213</v>
      </c>
      <c r="B483" s="561" t="s">
        <v>1214</v>
      </c>
      <c r="C483" s="562">
        <v>9</v>
      </c>
      <c r="D483" s="562">
        <v>9</v>
      </c>
      <c r="G483" s="556"/>
    </row>
    <row r="484" spans="1:7">
      <c r="A484" s="560" t="s">
        <v>1215</v>
      </c>
      <c r="B484" s="561" t="s">
        <v>1216</v>
      </c>
      <c r="C484" s="562">
        <v>24</v>
      </c>
      <c r="D484" s="562">
        <v>24</v>
      </c>
      <c r="G484" s="556"/>
    </row>
    <row r="485" spans="1:7">
      <c r="A485" s="560" t="s">
        <v>1217</v>
      </c>
      <c r="B485" s="561" t="s">
        <v>1218</v>
      </c>
      <c r="C485" s="562">
        <v>0</v>
      </c>
      <c r="D485" s="562">
        <v>0</v>
      </c>
      <c r="G485" s="556"/>
    </row>
    <row r="486" spans="1:7">
      <c r="A486" s="560" t="s">
        <v>1219</v>
      </c>
      <c r="B486" s="561" t="s">
        <v>1220</v>
      </c>
      <c r="C486" s="562">
        <v>16</v>
      </c>
      <c r="D486" s="562">
        <v>16</v>
      </c>
      <c r="G486" s="556"/>
    </row>
    <row r="487" spans="1:7">
      <c r="A487" s="560" t="s">
        <v>1221</v>
      </c>
      <c r="B487" s="561" t="s">
        <v>1222</v>
      </c>
      <c r="C487" s="562">
        <v>15</v>
      </c>
      <c r="D487" s="562">
        <v>15</v>
      </c>
      <c r="G487" s="556"/>
    </row>
    <row r="488" spans="1:7">
      <c r="A488" s="560" t="s">
        <v>1223</v>
      </c>
      <c r="B488" s="575" t="s">
        <v>1224</v>
      </c>
      <c r="C488" s="562">
        <v>1</v>
      </c>
      <c r="D488" s="562">
        <v>1</v>
      </c>
      <c r="G488" s="556"/>
    </row>
    <row r="489" spans="1:7">
      <c r="A489" s="560" t="s">
        <v>1225</v>
      </c>
      <c r="B489" s="575" t="s">
        <v>1226</v>
      </c>
      <c r="C489" s="562">
        <v>1</v>
      </c>
      <c r="D489" s="562">
        <v>1</v>
      </c>
      <c r="G489" s="556"/>
    </row>
    <row r="490" spans="1:7">
      <c r="A490" s="560" t="s">
        <v>1227</v>
      </c>
      <c r="B490" s="561" t="s">
        <v>1228</v>
      </c>
      <c r="C490" s="562">
        <v>0</v>
      </c>
      <c r="D490" s="562">
        <v>0</v>
      </c>
      <c r="G490" s="556"/>
    </row>
    <row r="491" spans="1:7">
      <c r="A491" s="560" t="s">
        <v>1229</v>
      </c>
      <c r="B491" s="561" t="s">
        <v>1230</v>
      </c>
      <c r="C491" s="562">
        <v>4</v>
      </c>
      <c r="D491" s="562">
        <v>4</v>
      </c>
      <c r="G491" s="556"/>
    </row>
    <row r="492" spans="1:7" ht="18.75">
      <c r="A492" s="557">
        <v>11</v>
      </c>
      <c r="B492" s="567" t="s">
        <v>1231</v>
      </c>
      <c r="C492" s="564"/>
      <c r="D492" s="564"/>
      <c r="G492" s="556"/>
    </row>
    <row r="493" spans="1:7">
      <c r="A493" s="560" t="s">
        <v>1232</v>
      </c>
      <c r="B493" s="561" t="s">
        <v>1233</v>
      </c>
      <c r="C493" s="562">
        <v>0</v>
      </c>
      <c r="D493" s="562">
        <v>0</v>
      </c>
      <c r="G493" s="556"/>
    </row>
    <row r="494" spans="1:7">
      <c r="A494" s="560" t="s">
        <v>1234</v>
      </c>
      <c r="B494" s="561" t="s">
        <v>1235</v>
      </c>
      <c r="C494" s="562">
        <v>0</v>
      </c>
      <c r="D494" s="562">
        <v>0</v>
      </c>
      <c r="G494" s="556"/>
    </row>
    <row r="495" spans="1:7">
      <c r="A495" s="560" t="s">
        <v>1236</v>
      </c>
      <c r="B495" s="561" t="s">
        <v>1237</v>
      </c>
      <c r="C495" s="562">
        <v>0</v>
      </c>
      <c r="D495" s="562">
        <v>0</v>
      </c>
      <c r="G495" s="556"/>
    </row>
    <row r="496" spans="1:7">
      <c r="A496" s="560" t="s">
        <v>1238</v>
      </c>
      <c r="B496" s="561" t="s">
        <v>1239</v>
      </c>
      <c r="C496" s="562">
        <v>1</v>
      </c>
      <c r="D496" s="562">
        <v>1</v>
      </c>
      <c r="G496" s="556"/>
    </row>
    <row r="497" spans="1:7" ht="25.5">
      <c r="A497" s="560" t="s">
        <v>1240</v>
      </c>
      <c r="B497" s="561" t="s">
        <v>1241</v>
      </c>
      <c r="C497" s="562">
        <v>7</v>
      </c>
      <c r="D497" s="562">
        <v>7</v>
      </c>
      <c r="G497" s="556"/>
    </row>
    <row r="498" spans="1:7" ht="25.5">
      <c r="A498" s="560" t="s">
        <v>1242</v>
      </c>
      <c r="B498" s="561" t="s">
        <v>1243</v>
      </c>
      <c r="C498" s="562">
        <v>1</v>
      </c>
      <c r="D498" s="562">
        <v>1</v>
      </c>
      <c r="G498" s="556"/>
    </row>
    <row r="499" spans="1:7" ht="25.5">
      <c r="A499" s="560" t="s">
        <v>1244</v>
      </c>
      <c r="B499" s="561" t="s">
        <v>1245</v>
      </c>
      <c r="C499" s="562">
        <v>4</v>
      </c>
      <c r="D499" s="562">
        <v>4</v>
      </c>
      <c r="G499" s="556"/>
    </row>
    <row r="500" spans="1:7">
      <c r="A500" s="560" t="s">
        <v>1246</v>
      </c>
      <c r="B500" s="561" t="s">
        <v>1247</v>
      </c>
      <c r="C500" s="562">
        <v>18</v>
      </c>
      <c r="D500" s="562">
        <v>18</v>
      </c>
      <c r="G500" s="556"/>
    </row>
    <row r="501" spans="1:7">
      <c r="A501" s="560" t="s">
        <v>1248</v>
      </c>
      <c r="B501" s="561" t="s">
        <v>1249</v>
      </c>
      <c r="C501" s="562">
        <v>0</v>
      </c>
      <c r="D501" s="562">
        <v>0</v>
      </c>
      <c r="G501" s="556"/>
    </row>
    <row r="502" spans="1:7">
      <c r="A502" s="560" t="s">
        <v>1250</v>
      </c>
      <c r="B502" s="561" t="s">
        <v>1251</v>
      </c>
      <c r="C502" s="562">
        <v>0</v>
      </c>
      <c r="D502" s="562">
        <v>0</v>
      </c>
      <c r="G502" s="556"/>
    </row>
    <row r="503" spans="1:7">
      <c r="A503" s="560" t="s">
        <v>1252</v>
      </c>
      <c r="B503" s="561" t="s">
        <v>1253</v>
      </c>
      <c r="C503" s="562">
        <v>0</v>
      </c>
      <c r="D503" s="562">
        <v>0</v>
      </c>
      <c r="G503" s="556"/>
    </row>
    <row r="504" spans="1:7">
      <c r="A504" s="560" t="s">
        <v>1254</v>
      </c>
      <c r="B504" s="561" t="s">
        <v>4662</v>
      </c>
      <c r="C504" s="562">
        <v>7</v>
      </c>
      <c r="D504" s="562">
        <v>7</v>
      </c>
      <c r="G504" s="556"/>
    </row>
    <row r="505" spans="1:7">
      <c r="A505" s="560" t="s">
        <v>1255</v>
      </c>
      <c r="B505" s="561" t="s">
        <v>1256</v>
      </c>
      <c r="C505" s="562">
        <v>1</v>
      </c>
      <c r="D505" s="562">
        <v>1</v>
      </c>
      <c r="G505" s="556"/>
    </row>
    <row r="506" spans="1:7">
      <c r="A506" s="560" t="s">
        <v>1257</v>
      </c>
      <c r="B506" s="561" t="s">
        <v>1258</v>
      </c>
      <c r="C506" s="562">
        <v>21</v>
      </c>
      <c r="D506" s="562">
        <v>21</v>
      </c>
      <c r="G506" s="556"/>
    </row>
    <row r="507" spans="1:7">
      <c r="A507" s="560" t="s">
        <v>1259</v>
      </c>
      <c r="B507" s="561" t="s">
        <v>1260</v>
      </c>
      <c r="C507" s="562">
        <v>0</v>
      </c>
      <c r="D507" s="562">
        <v>0</v>
      </c>
      <c r="G507" s="556"/>
    </row>
    <row r="508" spans="1:7">
      <c r="A508" s="560" t="s">
        <v>1261</v>
      </c>
      <c r="B508" s="561" t="s">
        <v>1262</v>
      </c>
      <c r="C508" s="562">
        <v>2</v>
      </c>
      <c r="D508" s="562">
        <v>2</v>
      </c>
      <c r="G508" s="556"/>
    </row>
    <row r="509" spans="1:7">
      <c r="A509" s="560" t="s">
        <v>1263</v>
      </c>
      <c r="B509" s="561" t="s">
        <v>1264</v>
      </c>
      <c r="C509" s="562">
        <v>1</v>
      </c>
      <c r="D509" s="562">
        <v>1</v>
      </c>
      <c r="G509" s="556"/>
    </row>
    <row r="510" spans="1:7">
      <c r="A510" s="560" t="s">
        <v>1265</v>
      </c>
      <c r="B510" s="561" t="s">
        <v>1266</v>
      </c>
      <c r="C510" s="562">
        <v>4</v>
      </c>
      <c r="D510" s="562">
        <v>4</v>
      </c>
      <c r="G510" s="556"/>
    </row>
    <row r="511" spans="1:7">
      <c r="A511" s="560" t="s">
        <v>1267</v>
      </c>
      <c r="B511" s="561" t="s">
        <v>1268</v>
      </c>
      <c r="C511" s="562">
        <v>4</v>
      </c>
      <c r="D511" s="562">
        <v>4</v>
      </c>
      <c r="G511" s="556"/>
    </row>
    <row r="512" spans="1:7">
      <c r="A512" s="560" t="s">
        <v>1269</v>
      </c>
      <c r="B512" s="561" t="s">
        <v>1270</v>
      </c>
      <c r="C512" s="562">
        <v>0</v>
      </c>
      <c r="D512" s="562">
        <v>0</v>
      </c>
      <c r="G512" s="556"/>
    </row>
    <row r="513" spans="1:7">
      <c r="A513" s="560" t="s">
        <v>1271</v>
      </c>
      <c r="B513" s="561" t="s">
        <v>1272</v>
      </c>
      <c r="C513" s="562">
        <v>9</v>
      </c>
      <c r="D513" s="562">
        <v>9</v>
      </c>
      <c r="G513" s="556"/>
    </row>
    <row r="514" spans="1:7">
      <c r="A514" s="560" t="s">
        <v>1273</v>
      </c>
      <c r="B514" s="561" t="s">
        <v>1274</v>
      </c>
      <c r="C514" s="562">
        <v>0</v>
      </c>
      <c r="D514" s="562">
        <v>0</v>
      </c>
      <c r="G514" s="556"/>
    </row>
    <row r="515" spans="1:7">
      <c r="A515" s="560" t="s">
        <v>1275</v>
      </c>
      <c r="B515" s="561" t="s">
        <v>1276</v>
      </c>
      <c r="C515" s="562">
        <v>4</v>
      </c>
      <c r="D515" s="562">
        <v>4</v>
      </c>
      <c r="G515" s="556"/>
    </row>
    <row r="516" spans="1:7">
      <c r="A516" s="560" t="s">
        <v>1277</v>
      </c>
      <c r="B516" s="561" t="s">
        <v>1278</v>
      </c>
      <c r="C516" s="562">
        <v>13</v>
      </c>
      <c r="D516" s="562">
        <v>13</v>
      </c>
      <c r="G516" s="556"/>
    </row>
    <row r="517" spans="1:7">
      <c r="A517" s="560" t="s">
        <v>1279</v>
      </c>
      <c r="B517" s="561" t="s">
        <v>1280</v>
      </c>
      <c r="C517" s="562">
        <v>14</v>
      </c>
      <c r="D517" s="562">
        <v>14</v>
      </c>
      <c r="G517" s="556"/>
    </row>
    <row r="518" spans="1:7">
      <c r="A518" s="560" t="s">
        <v>1281</v>
      </c>
      <c r="B518" s="561" t="s">
        <v>1282</v>
      </c>
      <c r="C518" s="562">
        <v>5948</v>
      </c>
      <c r="D518" s="562">
        <v>5948</v>
      </c>
      <c r="G518" s="556"/>
    </row>
    <row r="519" spans="1:7">
      <c r="A519" s="560" t="s">
        <v>1283</v>
      </c>
      <c r="B519" s="561" t="s">
        <v>1284</v>
      </c>
      <c r="C519" s="562">
        <v>0</v>
      </c>
      <c r="D519" s="562">
        <v>0</v>
      </c>
      <c r="G519" s="556"/>
    </row>
    <row r="520" spans="1:7">
      <c r="A520" s="560" t="s">
        <v>1285</v>
      </c>
      <c r="B520" s="561" t="s">
        <v>1286</v>
      </c>
      <c r="C520" s="562">
        <v>5</v>
      </c>
      <c r="D520" s="562">
        <v>5</v>
      </c>
      <c r="G520" s="556"/>
    </row>
    <row r="521" spans="1:7">
      <c r="A521" s="560" t="s">
        <v>1287</v>
      </c>
      <c r="B521" s="561" t="s">
        <v>1288</v>
      </c>
      <c r="C521" s="562">
        <v>8</v>
      </c>
      <c r="D521" s="562">
        <v>8</v>
      </c>
      <c r="G521" s="556"/>
    </row>
    <row r="522" spans="1:7">
      <c r="A522" s="560" t="s">
        <v>1289</v>
      </c>
      <c r="B522" s="561" t="s">
        <v>1290</v>
      </c>
      <c r="C522" s="562">
        <v>99</v>
      </c>
      <c r="D522" s="562">
        <v>99</v>
      </c>
      <c r="G522" s="556"/>
    </row>
    <row r="523" spans="1:7">
      <c r="A523" s="560" t="s">
        <v>1291</v>
      </c>
      <c r="B523" s="561" t="s">
        <v>1292</v>
      </c>
      <c r="C523" s="562">
        <v>33</v>
      </c>
      <c r="D523" s="562">
        <v>33</v>
      </c>
      <c r="G523" s="556"/>
    </row>
    <row r="524" spans="1:7">
      <c r="A524" s="560" t="s">
        <v>1293</v>
      </c>
      <c r="B524" s="561" t="s">
        <v>1294</v>
      </c>
      <c r="C524" s="562">
        <v>4</v>
      </c>
      <c r="D524" s="562">
        <v>4</v>
      </c>
      <c r="G524" s="556"/>
    </row>
    <row r="525" spans="1:7">
      <c r="A525" s="560" t="s">
        <v>1295</v>
      </c>
      <c r="B525" s="561" t="s">
        <v>1296</v>
      </c>
      <c r="C525" s="562">
        <v>31</v>
      </c>
      <c r="D525" s="562">
        <v>31</v>
      </c>
      <c r="G525" s="556"/>
    </row>
    <row r="526" spans="1:7">
      <c r="A526" s="560" t="s">
        <v>1297</v>
      </c>
      <c r="B526" s="561" t="s">
        <v>1298</v>
      </c>
      <c r="C526" s="562">
        <v>0</v>
      </c>
      <c r="D526" s="562">
        <v>0</v>
      </c>
      <c r="G526" s="556"/>
    </row>
    <row r="527" spans="1:7">
      <c r="A527" s="560" t="s">
        <v>1299</v>
      </c>
      <c r="B527" s="561" t="s">
        <v>1300</v>
      </c>
      <c r="C527" s="562">
        <v>15</v>
      </c>
      <c r="D527" s="562">
        <v>15</v>
      </c>
      <c r="G527" s="556"/>
    </row>
    <row r="528" spans="1:7">
      <c r="A528" s="560" t="s">
        <v>1301</v>
      </c>
      <c r="B528" s="561" t="s">
        <v>1302</v>
      </c>
      <c r="C528" s="562">
        <v>33</v>
      </c>
      <c r="D528" s="562">
        <v>33</v>
      </c>
      <c r="G528" s="556"/>
    </row>
    <row r="529" spans="1:7">
      <c r="A529" s="560" t="s">
        <v>1303</v>
      </c>
      <c r="B529" s="561" t="s">
        <v>1304</v>
      </c>
      <c r="C529" s="562">
        <v>0</v>
      </c>
      <c r="D529" s="562">
        <v>0</v>
      </c>
      <c r="G529" s="556"/>
    </row>
    <row r="530" spans="1:7" ht="18.75">
      <c r="A530" s="557">
        <v>12</v>
      </c>
      <c r="B530" s="567" t="s">
        <v>1305</v>
      </c>
      <c r="C530" s="576"/>
      <c r="D530" s="576"/>
      <c r="G530" s="556"/>
    </row>
    <row r="531" spans="1:7">
      <c r="A531" s="560" t="s">
        <v>1306</v>
      </c>
      <c r="B531" s="575" t="s">
        <v>1307</v>
      </c>
      <c r="C531" s="562">
        <v>1</v>
      </c>
      <c r="D531" s="562">
        <v>1</v>
      </c>
      <c r="G531" s="556"/>
    </row>
    <row r="532" spans="1:7">
      <c r="A532" s="560" t="s">
        <v>1308</v>
      </c>
      <c r="B532" s="575" t="s">
        <v>1309</v>
      </c>
      <c r="C532" s="562">
        <v>14</v>
      </c>
      <c r="D532" s="562">
        <v>14</v>
      </c>
      <c r="G532" s="556"/>
    </row>
    <row r="533" spans="1:7">
      <c r="A533" s="560" t="s">
        <v>1310</v>
      </c>
      <c r="B533" s="561" t="s">
        <v>1311</v>
      </c>
      <c r="C533" s="562">
        <v>0</v>
      </c>
      <c r="D533" s="562">
        <v>0</v>
      </c>
      <c r="G533" s="556"/>
    </row>
    <row r="534" spans="1:7">
      <c r="A534" s="560" t="s">
        <v>1312</v>
      </c>
      <c r="B534" s="561" t="s">
        <v>1313</v>
      </c>
      <c r="C534" s="562">
        <v>0</v>
      </c>
      <c r="D534" s="562">
        <v>0</v>
      </c>
      <c r="G534" s="556"/>
    </row>
    <row r="535" spans="1:7">
      <c r="A535" s="560" t="s">
        <v>1314</v>
      </c>
      <c r="B535" s="561" t="s">
        <v>1315</v>
      </c>
      <c r="C535" s="562">
        <v>2</v>
      </c>
      <c r="D535" s="562">
        <v>2</v>
      </c>
      <c r="G535" s="556"/>
    </row>
    <row r="536" spans="1:7">
      <c r="A536" s="560" t="s">
        <v>1316</v>
      </c>
      <c r="B536" s="561" t="s">
        <v>1317</v>
      </c>
      <c r="C536" s="562">
        <v>27</v>
      </c>
      <c r="D536" s="562">
        <v>27</v>
      </c>
      <c r="G536" s="556"/>
    </row>
    <row r="537" spans="1:7">
      <c r="A537" s="560" t="s">
        <v>1318</v>
      </c>
      <c r="B537" s="561" t="s">
        <v>1319</v>
      </c>
      <c r="C537" s="562">
        <v>9</v>
      </c>
      <c r="D537" s="562">
        <v>9</v>
      </c>
      <c r="G537" s="556"/>
    </row>
    <row r="538" spans="1:7">
      <c r="A538" s="560" t="s">
        <v>1320</v>
      </c>
      <c r="B538" s="561" t="s">
        <v>1321</v>
      </c>
      <c r="C538" s="562">
        <v>0</v>
      </c>
      <c r="D538" s="562">
        <v>0</v>
      </c>
      <c r="G538" s="556"/>
    </row>
    <row r="539" spans="1:7">
      <c r="A539" s="560" t="s">
        <v>1322</v>
      </c>
      <c r="B539" s="561" t="s">
        <v>1323</v>
      </c>
      <c r="C539" s="562">
        <v>0</v>
      </c>
      <c r="D539" s="562">
        <v>0</v>
      </c>
      <c r="G539" s="556"/>
    </row>
    <row r="540" spans="1:7">
      <c r="A540" s="560" t="s">
        <v>1324</v>
      </c>
      <c r="B540" s="561" t="s">
        <v>1325</v>
      </c>
      <c r="C540" s="562">
        <v>1</v>
      </c>
      <c r="D540" s="562">
        <v>1</v>
      </c>
      <c r="G540" s="556"/>
    </row>
    <row r="541" spans="1:7">
      <c r="A541" s="560" t="s">
        <v>1326</v>
      </c>
      <c r="B541" s="561" t="s">
        <v>1327</v>
      </c>
      <c r="C541" s="562">
        <v>2</v>
      </c>
      <c r="D541" s="562">
        <v>2</v>
      </c>
      <c r="G541" s="556"/>
    </row>
    <row r="542" spans="1:7">
      <c r="A542" s="560" t="s">
        <v>1328</v>
      </c>
      <c r="B542" s="561" t="s">
        <v>1329</v>
      </c>
      <c r="C542" s="562">
        <v>39</v>
      </c>
      <c r="D542" s="562">
        <v>39</v>
      </c>
      <c r="G542" s="556"/>
    </row>
    <row r="543" spans="1:7">
      <c r="A543" s="560" t="s">
        <v>1330</v>
      </c>
      <c r="B543" s="575" t="s">
        <v>1331</v>
      </c>
      <c r="C543" s="562">
        <v>4</v>
      </c>
      <c r="D543" s="562">
        <v>4</v>
      </c>
      <c r="G543" s="556"/>
    </row>
    <row r="544" spans="1:7">
      <c r="A544" s="560" t="s">
        <v>1332</v>
      </c>
      <c r="B544" s="561" t="s">
        <v>1333</v>
      </c>
      <c r="C544" s="562">
        <v>14</v>
      </c>
      <c r="D544" s="562">
        <v>14</v>
      </c>
      <c r="G544" s="556"/>
    </row>
    <row r="545" spans="1:7">
      <c r="A545" s="560" t="s">
        <v>1334</v>
      </c>
      <c r="B545" s="561" t="s">
        <v>1335</v>
      </c>
      <c r="C545" s="562">
        <v>0</v>
      </c>
      <c r="D545" s="562">
        <v>0</v>
      </c>
      <c r="G545" s="556"/>
    </row>
    <row r="546" spans="1:7">
      <c r="A546" s="560" t="s">
        <v>1336</v>
      </c>
      <c r="B546" s="561" t="s">
        <v>1337</v>
      </c>
      <c r="C546" s="562">
        <v>1</v>
      </c>
      <c r="D546" s="562">
        <v>1</v>
      </c>
      <c r="G546" s="556"/>
    </row>
    <row r="547" spans="1:7" ht="18.75">
      <c r="A547" s="557">
        <v>13</v>
      </c>
      <c r="B547" s="567" t="s">
        <v>1338</v>
      </c>
      <c r="C547" s="564"/>
      <c r="D547" s="564"/>
      <c r="G547" s="556"/>
    </row>
    <row r="548" spans="1:7">
      <c r="A548" s="560" t="s">
        <v>1339</v>
      </c>
      <c r="B548" s="561" t="s">
        <v>1340</v>
      </c>
      <c r="C548" s="562">
        <v>0</v>
      </c>
      <c r="D548" s="562">
        <v>0</v>
      </c>
      <c r="G548" s="556"/>
    </row>
    <row r="549" spans="1:7">
      <c r="A549" s="560" t="s">
        <v>1341</v>
      </c>
      <c r="B549" s="561" t="s">
        <v>1342</v>
      </c>
      <c r="C549" s="562">
        <v>0</v>
      </c>
      <c r="D549" s="562">
        <v>0</v>
      </c>
      <c r="G549" s="556"/>
    </row>
    <row r="550" spans="1:7">
      <c r="A550" s="560" t="s">
        <v>1343</v>
      </c>
      <c r="B550" s="561" t="s">
        <v>1344</v>
      </c>
      <c r="C550" s="562">
        <v>25</v>
      </c>
      <c r="D550" s="562">
        <v>25</v>
      </c>
      <c r="G550" s="556"/>
    </row>
    <row r="551" spans="1:7" ht="25.5">
      <c r="A551" s="560" t="s">
        <v>1345</v>
      </c>
      <c r="B551" s="561" t="s">
        <v>1346</v>
      </c>
      <c r="C551" s="562">
        <v>0</v>
      </c>
      <c r="D551" s="562">
        <v>0</v>
      </c>
      <c r="G551" s="556"/>
    </row>
    <row r="552" spans="1:7" ht="25.5">
      <c r="A552" s="560" t="s">
        <v>1347</v>
      </c>
      <c r="B552" s="561" t="s">
        <v>1348</v>
      </c>
      <c r="C552" s="562">
        <v>3</v>
      </c>
      <c r="D552" s="562">
        <v>3</v>
      </c>
      <c r="G552" s="556"/>
    </row>
    <row r="553" spans="1:7" ht="25.5">
      <c r="A553" s="560" t="s">
        <v>1349</v>
      </c>
      <c r="B553" s="561" t="s">
        <v>1350</v>
      </c>
      <c r="C553" s="562">
        <v>0</v>
      </c>
      <c r="D553" s="562">
        <v>0</v>
      </c>
      <c r="G553" s="556"/>
    </row>
    <row r="554" spans="1:7">
      <c r="A554" s="560" t="s">
        <v>1351</v>
      </c>
      <c r="B554" s="561" t="s">
        <v>1352</v>
      </c>
      <c r="C554" s="562">
        <v>19</v>
      </c>
      <c r="D554" s="562">
        <v>19</v>
      </c>
      <c r="G554" s="556"/>
    </row>
    <row r="555" spans="1:7">
      <c r="A555" s="560" t="s">
        <v>1353</v>
      </c>
      <c r="B555" s="561" t="s">
        <v>1354</v>
      </c>
      <c r="C555" s="562">
        <v>10</v>
      </c>
      <c r="D555" s="562">
        <v>10</v>
      </c>
      <c r="G555" s="556"/>
    </row>
    <row r="556" spans="1:7">
      <c r="A556" s="560" t="s">
        <v>1355</v>
      </c>
      <c r="B556" s="561" t="s">
        <v>1356</v>
      </c>
      <c r="C556" s="562">
        <v>0</v>
      </c>
      <c r="D556" s="562">
        <v>0</v>
      </c>
      <c r="G556" s="556"/>
    </row>
    <row r="557" spans="1:7">
      <c r="A557" s="560" t="s">
        <v>1357</v>
      </c>
      <c r="B557" s="561" t="s">
        <v>1358</v>
      </c>
      <c r="C557" s="562">
        <v>154</v>
      </c>
      <c r="D557" s="562">
        <v>154</v>
      </c>
      <c r="G557" s="556"/>
    </row>
    <row r="558" spans="1:7">
      <c r="A558" s="560" t="s">
        <v>1359</v>
      </c>
      <c r="B558" s="561" t="s">
        <v>1360</v>
      </c>
      <c r="C558" s="562">
        <v>98</v>
      </c>
      <c r="D558" s="562">
        <v>98</v>
      </c>
      <c r="G558" s="556"/>
    </row>
    <row r="559" spans="1:7">
      <c r="A559" s="560" t="s">
        <v>1361</v>
      </c>
      <c r="B559" s="561" t="s">
        <v>1362</v>
      </c>
      <c r="C559" s="562">
        <v>0</v>
      </c>
      <c r="D559" s="562">
        <v>0</v>
      </c>
      <c r="G559" s="556"/>
    </row>
    <row r="560" spans="1:7">
      <c r="A560" s="566" t="s">
        <v>1363</v>
      </c>
      <c r="B560" s="575" t="s">
        <v>1364</v>
      </c>
      <c r="C560" s="562">
        <v>0</v>
      </c>
      <c r="D560" s="562">
        <v>0</v>
      </c>
      <c r="G560" s="556"/>
    </row>
    <row r="561" spans="1:7">
      <c r="A561" s="566" t="s">
        <v>1365</v>
      </c>
      <c r="B561" s="575" t="s">
        <v>1366</v>
      </c>
      <c r="C561" s="562">
        <v>10</v>
      </c>
      <c r="D561" s="562">
        <v>10</v>
      </c>
      <c r="G561" s="556"/>
    </row>
    <row r="562" spans="1:7">
      <c r="A562" s="560" t="s">
        <v>1367</v>
      </c>
      <c r="B562" s="561" t="s">
        <v>1368</v>
      </c>
      <c r="C562" s="562">
        <v>0</v>
      </c>
      <c r="D562" s="562">
        <v>0</v>
      </c>
      <c r="G562" s="556"/>
    </row>
    <row r="563" spans="1:7">
      <c r="A563" s="560" t="s">
        <v>1369</v>
      </c>
      <c r="B563" s="561" t="s">
        <v>1370</v>
      </c>
      <c r="C563" s="562">
        <v>7</v>
      </c>
      <c r="D563" s="562">
        <v>7</v>
      </c>
      <c r="G563" s="556"/>
    </row>
    <row r="564" spans="1:7">
      <c r="A564" s="560" t="s">
        <v>1371</v>
      </c>
      <c r="B564" s="561" t="s">
        <v>1372</v>
      </c>
      <c r="C564" s="562">
        <v>13</v>
      </c>
      <c r="D564" s="562">
        <v>13</v>
      </c>
      <c r="G564" s="556"/>
    </row>
    <row r="565" spans="1:7">
      <c r="A565" s="560" t="s">
        <v>1373</v>
      </c>
      <c r="B565" s="575" t="s">
        <v>1374</v>
      </c>
      <c r="C565" s="562">
        <v>60</v>
      </c>
      <c r="D565" s="562">
        <v>60</v>
      </c>
      <c r="G565" s="556"/>
    </row>
    <row r="566" spans="1:7" ht="18.75">
      <c r="A566" s="557">
        <v>14</v>
      </c>
      <c r="B566" s="567" t="s">
        <v>1375</v>
      </c>
      <c r="C566" s="564"/>
      <c r="D566" s="564"/>
      <c r="G566" s="556"/>
    </row>
    <row r="567" spans="1:7">
      <c r="A567" s="560" t="s">
        <v>1376</v>
      </c>
      <c r="B567" s="561" t="s">
        <v>1377</v>
      </c>
      <c r="C567" s="562">
        <v>6</v>
      </c>
      <c r="D567" s="562">
        <v>6</v>
      </c>
      <c r="G567" s="556"/>
    </row>
    <row r="568" spans="1:7">
      <c r="A568" s="560" t="s">
        <v>1378</v>
      </c>
      <c r="B568" s="561" t="s">
        <v>1379</v>
      </c>
      <c r="C568" s="562">
        <v>132</v>
      </c>
      <c r="D568" s="562">
        <v>132</v>
      </c>
      <c r="G568" s="556"/>
    </row>
    <row r="569" spans="1:7">
      <c r="A569" s="560" t="s">
        <v>1380</v>
      </c>
      <c r="B569" s="561" t="s">
        <v>1381</v>
      </c>
      <c r="C569" s="562">
        <v>5</v>
      </c>
      <c r="D569" s="562">
        <v>5</v>
      </c>
      <c r="G569" s="556"/>
    </row>
    <row r="570" spans="1:7">
      <c r="A570" s="560" t="s">
        <v>1382</v>
      </c>
      <c r="B570" s="561" t="s">
        <v>1383</v>
      </c>
      <c r="C570" s="562">
        <v>8</v>
      </c>
      <c r="D570" s="562">
        <v>8</v>
      </c>
      <c r="G570" s="556"/>
    </row>
    <row r="571" spans="1:7">
      <c r="A571" s="560" t="s">
        <v>1384</v>
      </c>
      <c r="B571" s="575" t="s">
        <v>1385</v>
      </c>
      <c r="C571" s="562">
        <v>1</v>
      </c>
      <c r="D571" s="562">
        <v>1</v>
      </c>
      <c r="G571" s="556"/>
    </row>
    <row r="572" spans="1:7">
      <c r="A572" s="560" t="s">
        <v>1386</v>
      </c>
      <c r="B572" s="575" t="s">
        <v>1387</v>
      </c>
      <c r="C572" s="562">
        <v>1</v>
      </c>
      <c r="D572" s="562">
        <v>1</v>
      </c>
      <c r="G572" s="556"/>
    </row>
    <row r="573" spans="1:7" ht="25.5">
      <c r="A573" s="560" t="s">
        <v>1388</v>
      </c>
      <c r="B573" s="575" t="s">
        <v>1389</v>
      </c>
      <c r="C573" s="562">
        <v>0</v>
      </c>
      <c r="D573" s="562">
        <v>0</v>
      </c>
      <c r="G573" s="556"/>
    </row>
    <row r="574" spans="1:7" ht="25.5">
      <c r="A574" s="560" t="s">
        <v>1390</v>
      </c>
      <c r="B574" s="575" t="s">
        <v>1391</v>
      </c>
      <c r="C574" s="562">
        <v>1</v>
      </c>
      <c r="D574" s="562">
        <v>1</v>
      </c>
      <c r="G574" s="556"/>
    </row>
    <row r="575" spans="1:7">
      <c r="A575" s="560" t="s">
        <v>1392</v>
      </c>
      <c r="B575" s="561" t="s">
        <v>1393</v>
      </c>
      <c r="C575" s="562">
        <v>80</v>
      </c>
      <c r="D575" s="562">
        <v>80</v>
      </c>
      <c r="G575" s="556"/>
    </row>
    <row r="576" spans="1:7">
      <c r="A576" s="566" t="s">
        <v>1394</v>
      </c>
      <c r="B576" s="575" t="s">
        <v>1395</v>
      </c>
      <c r="C576" s="562">
        <v>307</v>
      </c>
      <c r="D576" s="562">
        <v>307</v>
      </c>
      <c r="G576" s="556"/>
    </row>
    <row r="577" spans="1:7">
      <c r="A577" s="566" t="s">
        <v>1396</v>
      </c>
      <c r="B577" s="575" t="s">
        <v>1397</v>
      </c>
      <c r="C577" s="562">
        <v>1</v>
      </c>
      <c r="D577" s="562">
        <v>1</v>
      </c>
      <c r="G577" s="556"/>
    </row>
    <row r="578" spans="1:7">
      <c r="A578" s="566" t="s">
        <v>1398</v>
      </c>
      <c r="B578" s="575" t="s">
        <v>1399</v>
      </c>
      <c r="C578" s="562">
        <v>20</v>
      </c>
      <c r="D578" s="562">
        <v>20</v>
      </c>
      <c r="G578" s="556"/>
    </row>
    <row r="579" spans="1:7">
      <c r="A579" s="566" t="s">
        <v>1400</v>
      </c>
      <c r="B579" s="575" t="s">
        <v>1401</v>
      </c>
      <c r="C579" s="562">
        <v>5</v>
      </c>
      <c r="D579" s="562">
        <v>5</v>
      </c>
      <c r="G579" s="556"/>
    </row>
    <row r="580" spans="1:7">
      <c r="A580" s="566" t="s">
        <v>1402</v>
      </c>
      <c r="B580" s="575" t="s">
        <v>1403</v>
      </c>
      <c r="C580" s="562">
        <v>171</v>
      </c>
      <c r="D580" s="562">
        <v>171</v>
      </c>
      <c r="G580" s="556"/>
    </row>
    <row r="581" spans="1:7" ht="18.75">
      <c r="A581" s="557">
        <v>15</v>
      </c>
      <c r="B581" s="567" t="s">
        <v>1404</v>
      </c>
      <c r="C581" s="564"/>
      <c r="D581" s="564"/>
      <c r="G581" s="556"/>
    </row>
    <row r="582" spans="1:7" ht="25.5">
      <c r="A582" s="560" t="s">
        <v>1405</v>
      </c>
      <c r="B582" s="561" t="s">
        <v>1406</v>
      </c>
      <c r="C582" s="562">
        <v>0</v>
      </c>
      <c r="D582" s="562">
        <v>0</v>
      </c>
      <c r="G582" s="556"/>
    </row>
    <row r="583" spans="1:7">
      <c r="A583" s="560" t="s">
        <v>1407</v>
      </c>
      <c r="B583" s="561" t="s">
        <v>1408</v>
      </c>
      <c r="C583" s="562">
        <v>0</v>
      </c>
      <c r="D583" s="562">
        <v>0</v>
      </c>
      <c r="G583" s="556"/>
    </row>
    <row r="584" spans="1:7">
      <c r="A584" s="560" t="s">
        <v>1409</v>
      </c>
      <c r="B584" s="561" t="s">
        <v>1410</v>
      </c>
      <c r="C584" s="562">
        <v>0</v>
      </c>
      <c r="D584" s="562">
        <v>0</v>
      </c>
      <c r="G584" s="556"/>
    </row>
    <row r="585" spans="1:7">
      <c r="A585" s="560" t="s">
        <v>1411</v>
      </c>
      <c r="B585" s="561" t="s">
        <v>1412</v>
      </c>
      <c r="C585" s="562">
        <v>0</v>
      </c>
      <c r="D585" s="562">
        <v>0</v>
      </c>
      <c r="G585" s="556"/>
    </row>
    <row r="586" spans="1:7">
      <c r="A586" s="560" t="s">
        <v>1413</v>
      </c>
      <c r="B586" s="561" t="s">
        <v>1414</v>
      </c>
      <c r="C586" s="562">
        <v>0</v>
      </c>
      <c r="D586" s="562">
        <v>0</v>
      </c>
      <c r="G586" s="556"/>
    </row>
    <row r="587" spans="1:7" ht="25.5">
      <c r="A587" s="560" t="s">
        <v>1415</v>
      </c>
      <c r="B587" s="561" t="s">
        <v>1416</v>
      </c>
      <c r="C587" s="562">
        <v>0</v>
      </c>
      <c r="D587" s="562">
        <v>0</v>
      </c>
      <c r="G587" s="556"/>
    </row>
    <row r="588" spans="1:7" ht="25.5">
      <c r="A588" s="560" t="s">
        <v>1417</v>
      </c>
      <c r="B588" s="561" t="s">
        <v>1418</v>
      </c>
      <c r="C588" s="562">
        <v>0</v>
      </c>
      <c r="D588" s="562">
        <v>0</v>
      </c>
      <c r="G588" s="556"/>
    </row>
    <row r="589" spans="1:7" ht="25.5">
      <c r="A589" s="560" t="s">
        <v>1419</v>
      </c>
      <c r="B589" s="561" t="s">
        <v>1420</v>
      </c>
      <c r="C589" s="562">
        <v>2</v>
      </c>
      <c r="D589" s="562">
        <v>2</v>
      </c>
      <c r="G589" s="556"/>
    </row>
    <row r="590" spans="1:7" ht="25.5">
      <c r="A590" s="560" t="s">
        <v>1421</v>
      </c>
      <c r="B590" s="561" t="s">
        <v>1422</v>
      </c>
      <c r="C590" s="562">
        <v>0</v>
      </c>
      <c r="D590" s="562">
        <v>0</v>
      </c>
      <c r="G590" s="556"/>
    </row>
    <row r="591" spans="1:7">
      <c r="A591" s="560" t="s">
        <v>1423</v>
      </c>
      <c r="B591" s="561" t="s">
        <v>1424</v>
      </c>
      <c r="C591" s="562">
        <v>0</v>
      </c>
      <c r="D591" s="562">
        <v>0</v>
      </c>
      <c r="G591" s="556"/>
    </row>
    <row r="592" spans="1:7">
      <c r="A592" s="560" t="s">
        <v>1425</v>
      </c>
      <c r="B592" s="561" t="s">
        <v>1426</v>
      </c>
      <c r="C592" s="562">
        <v>0</v>
      </c>
      <c r="D592" s="562">
        <v>0</v>
      </c>
      <c r="G592" s="556"/>
    </row>
    <row r="593" spans="1:7">
      <c r="A593" s="560" t="s">
        <v>1427</v>
      </c>
      <c r="B593" s="561" t="s">
        <v>1428</v>
      </c>
      <c r="C593" s="562">
        <v>0</v>
      </c>
      <c r="D593" s="562">
        <v>0</v>
      </c>
      <c r="G593" s="556"/>
    </row>
    <row r="594" spans="1:7">
      <c r="A594" s="560" t="s">
        <v>1429</v>
      </c>
      <c r="B594" s="561" t="s">
        <v>1430</v>
      </c>
      <c r="C594" s="562">
        <v>0</v>
      </c>
      <c r="D594" s="562">
        <v>0</v>
      </c>
      <c r="G594" s="556"/>
    </row>
    <row r="595" spans="1:7" ht="25.5">
      <c r="A595" s="560" t="s">
        <v>1431</v>
      </c>
      <c r="B595" s="561" t="s">
        <v>1432</v>
      </c>
      <c r="C595" s="562">
        <v>0</v>
      </c>
      <c r="D595" s="562">
        <v>0</v>
      </c>
      <c r="G595" s="556"/>
    </row>
    <row r="596" spans="1:7" ht="25.5">
      <c r="A596" s="560" t="s">
        <v>1433</v>
      </c>
      <c r="B596" s="561" t="s">
        <v>1434</v>
      </c>
      <c r="C596" s="562">
        <v>0</v>
      </c>
      <c r="D596" s="562">
        <v>0</v>
      </c>
      <c r="G596" s="556"/>
    </row>
    <row r="597" spans="1:7" ht="25.5">
      <c r="A597" s="560" t="s">
        <v>1435</v>
      </c>
      <c r="B597" s="561" t="s">
        <v>1436</v>
      </c>
      <c r="C597" s="562">
        <v>0</v>
      </c>
      <c r="D597" s="562">
        <v>0</v>
      </c>
      <c r="G597" s="556"/>
    </row>
    <row r="598" spans="1:7" ht="25.5">
      <c r="A598" s="560" t="s">
        <v>1437</v>
      </c>
      <c r="B598" s="561" t="s">
        <v>1438</v>
      </c>
      <c r="C598" s="562">
        <v>0</v>
      </c>
      <c r="D598" s="562">
        <v>0</v>
      </c>
      <c r="G598" s="556"/>
    </row>
    <row r="599" spans="1:7" ht="25.5">
      <c r="A599" s="560" t="s">
        <v>1439</v>
      </c>
      <c r="B599" s="561" t="s">
        <v>1440</v>
      </c>
      <c r="C599" s="562">
        <v>0</v>
      </c>
      <c r="D599" s="562">
        <v>0</v>
      </c>
      <c r="G599" s="556"/>
    </row>
    <row r="600" spans="1:7" ht="25.5">
      <c r="A600" s="560" t="s">
        <v>1441</v>
      </c>
      <c r="B600" s="561" t="s">
        <v>1442</v>
      </c>
      <c r="C600" s="562">
        <v>0</v>
      </c>
      <c r="D600" s="562">
        <v>0</v>
      </c>
      <c r="G600" s="556"/>
    </row>
    <row r="601" spans="1:7" ht="25.5">
      <c r="A601" s="560" t="s">
        <v>1443</v>
      </c>
      <c r="B601" s="561" t="s">
        <v>1444</v>
      </c>
      <c r="C601" s="562">
        <v>1</v>
      </c>
      <c r="D601" s="562">
        <v>1</v>
      </c>
      <c r="G601" s="556"/>
    </row>
    <row r="602" spans="1:7" ht="25.5">
      <c r="A602" s="560" t="s">
        <v>1445</v>
      </c>
      <c r="B602" s="561" t="s">
        <v>1446</v>
      </c>
      <c r="C602" s="562">
        <v>0</v>
      </c>
      <c r="D602" s="562">
        <v>0</v>
      </c>
      <c r="G602" s="556"/>
    </row>
    <row r="603" spans="1:7" ht="25.5">
      <c r="A603" s="560" t="s">
        <v>1447</v>
      </c>
      <c r="B603" s="561" t="s">
        <v>1448</v>
      </c>
      <c r="C603" s="562">
        <v>0</v>
      </c>
      <c r="D603" s="562">
        <v>0</v>
      </c>
      <c r="G603" s="556"/>
    </row>
    <row r="604" spans="1:7" ht="25.5">
      <c r="A604" s="560" t="s">
        <v>1449</v>
      </c>
      <c r="B604" s="561" t="s">
        <v>1450</v>
      </c>
      <c r="C604" s="562">
        <v>17</v>
      </c>
      <c r="D604" s="562">
        <v>17</v>
      </c>
      <c r="G604" s="556"/>
    </row>
    <row r="605" spans="1:7" ht="25.5">
      <c r="A605" s="560" t="s">
        <v>1451</v>
      </c>
      <c r="B605" s="561" t="s">
        <v>1452</v>
      </c>
      <c r="C605" s="562">
        <v>200</v>
      </c>
      <c r="D605" s="562">
        <v>200</v>
      </c>
      <c r="G605" s="556"/>
    </row>
    <row r="606" spans="1:7">
      <c r="A606" s="560" t="s">
        <v>1453</v>
      </c>
      <c r="B606" s="561" t="s">
        <v>1454</v>
      </c>
      <c r="C606" s="562">
        <v>288</v>
      </c>
      <c r="D606" s="562">
        <v>288</v>
      </c>
      <c r="G606" s="556"/>
    </row>
    <row r="607" spans="1:7" ht="37.5">
      <c r="A607" s="557">
        <v>16</v>
      </c>
      <c r="B607" s="567" t="s">
        <v>1455</v>
      </c>
      <c r="C607" s="564"/>
      <c r="D607" s="564"/>
      <c r="G607" s="556"/>
    </row>
    <row r="608" spans="1:7">
      <c r="A608" s="560" t="s">
        <v>1456</v>
      </c>
      <c r="B608" s="561" t="s">
        <v>1457</v>
      </c>
      <c r="C608" s="562">
        <v>1</v>
      </c>
      <c r="D608" s="562">
        <v>1</v>
      </c>
      <c r="G608" s="556"/>
    </row>
    <row r="609" spans="1:7" ht="25.5">
      <c r="A609" s="560" t="s">
        <v>1458</v>
      </c>
      <c r="B609" s="561" t="s">
        <v>1459</v>
      </c>
      <c r="C609" s="562">
        <v>7</v>
      </c>
      <c r="D609" s="562">
        <v>7</v>
      </c>
      <c r="G609" s="556"/>
    </row>
    <row r="610" spans="1:7" ht="25.5">
      <c r="A610" s="560" t="s">
        <v>1460</v>
      </c>
      <c r="B610" s="561" t="s">
        <v>1461</v>
      </c>
      <c r="C610" s="562">
        <v>17</v>
      </c>
      <c r="D610" s="562">
        <v>17</v>
      </c>
      <c r="G610" s="556"/>
    </row>
    <row r="611" spans="1:7">
      <c r="A611" s="560" t="s">
        <v>1462</v>
      </c>
      <c r="B611" s="561" t="s">
        <v>1463</v>
      </c>
      <c r="C611" s="562">
        <v>5</v>
      </c>
      <c r="D611" s="562">
        <v>5</v>
      </c>
      <c r="G611" s="556"/>
    </row>
    <row r="612" spans="1:7" ht="25.5">
      <c r="A612" s="560" t="s">
        <v>1464</v>
      </c>
      <c r="B612" s="561" t="s">
        <v>1465</v>
      </c>
      <c r="C612" s="562">
        <v>0</v>
      </c>
      <c r="D612" s="562">
        <v>0</v>
      </c>
      <c r="G612" s="556"/>
    </row>
    <row r="613" spans="1:7" ht="25.5">
      <c r="A613" s="560" t="s">
        <v>1466</v>
      </c>
      <c r="B613" s="561" t="s">
        <v>1467</v>
      </c>
      <c r="C613" s="562">
        <v>18</v>
      </c>
      <c r="D613" s="562">
        <v>18</v>
      </c>
      <c r="G613" s="556"/>
    </row>
    <row r="614" spans="1:7">
      <c r="A614" s="560" t="s">
        <v>1468</v>
      </c>
      <c r="B614" s="561" t="s">
        <v>1469</v>
      </c>
      <c r="C614" s="562">
        <v>36</v>
      </c>
      <c r="D614" s="562">
        <v>36</v>
      </c>
      <c r="G614" s="556"/>
    </row>
    <row r="615" spans="1:7">
      <c r="A615" s="560" t="s">
        <v>1470</v>
      </c>
      <c r="B615" s="561" t="s">
        <v>1471</v>
      </c>
      <c r="C615" s="562">
        <v>126</v>
      </c>
      <c r="D615" s="562">
        <v>126</v>
      </c>
      <c r="G615" s="556"/>
    </row>
    <row r="616" spans="1:7">
      <c r="A616" s="560" t="s">
        <v>1472</v>
      </c>
      <c r="B616" s="561" t="s">
        <v>1473</v>
      </c>
      <c r="C616" s="562">
        <v>21</v>
      </c>
      <c r="D616" s="562">
        <v>21</v>
      </c>
      <c r="G616" s="556"/>
    </row>
    <row r="617" spans="1:7" ht="22.5">
      <c r="A617" s="577">
        <v>17</v>
      </c>
      <c r="B617" s="567" t="s">
        <v>1474</v>
      </c>
      <c r="C617" s="564"/>
      <c r="D617" s="564"/>
      <c r="G617" s="556"/>
    </row>
    <row r="618" spans="1:7">
      <c r="A618" s="560" t="s">
        <v>1475</v>
      </c>
      <c r="B618" s="561" t="s">
        <v>1476</v>
      </c>
      <c r="C618" s="562">
        <v>0</v>
      </c>
      <c r="D618" s="562">
        <v>0</v>
      </c>
      <c r="G618" s="556"/>
    </row>
    <row r="619" spans="1:7">
      <c r="A619" s="560" t="s">
        <v>1477</v>
      </c>
      <c r="B619" s="561" t="s">
        <v>1478</v>
      </c>
      <c r="C619" s="562">
        <v>0</v>
      </c>
      <c r="D619" s="562">
        <v>0</v>
      </c>
      <c r="G619" s="556"/>
    </row>
    <row r="620" spans="1:7">
      <c r="A620" s="560" t="s">
        <v>1479</v>
      </c>
      <c r="B620" s="561" t="s">
        <v>1480</v>
      </c>
      <c r="C620" s="562">
        <v>0</v>
      </c>
      <c r="D620" s="562">
        <v>0</v>
      </c>
      <c r="G620" s="556"/>
    </row>
    <row r="621" spans="1:7" ht="25.5">
      <c r="A621" s="560" t="s">
        <v>1481</v>
      </c>
      <c r="B621" s="561" t="s">
        <v>4663</v>
      </c>
      <c r="C621" s="562">
        <v>0</v>
      </c>
      <c r="D621" s="562">
        <v>0</v>
      </c>
      <c r="G621" s="556"/>
    </row>
    <row r="622" spans="1:7">
      <c r="A622" s="560" t="s">
        <v>1482</v>
      </c>
      <c r="B622" s="561" t="s">
        <v>1483</v>
      </c>
      <c r="C622" s="562">
        <v>0</v>
      </c>
      <c r="D622" s="562">
        <v>0</v>
      </c>
      <c r="G622" s="556"/>
    </row>
    <row r="623" spans="1:7">
      <c r="A623" s="560" t="s">
        <v>1484</v>
      </c>
      <c r="B623" s="561" t="s">
        <v>1485</v>
      </c>
      <c r="C623" s="562">
        <v>0</v>
      </c>
      <c r="D623" s="562">
        <v>0</v>
      </c>
      <c r="G623" s="556"/>
    </row>
    <row r="624" spans="1:7">
      <c r="A624" s="560" t="s">
        <v>1486</v>
      </c>
      <c r="B624" s="561" t="s">
        <v>1487</v>
      </c>
      <c r="C624" s="562">
        <v>0</v>
      </c>
      <c r="D624" s="562">
        <v>0</v>
      </c>
      <c r="G624" s="556"/>
    </row>
    <row r="625" spans="1:7" ht="25.5">
      <c r="A625" s="560" t="s">
        <v>1488</v>
      </c>
      <c r="B625" s="561" t="s">
        <v>1489</v>
      </c>
      <c r="C625" s="562">
        <v>0</v>
      </c>
      <c r="D625" s="562">
        <v>0</v>
      </c>
      <c r="G625" s="556"/>
    </row>
    <row r="626" spans="1:7" ht="25.5">
      <c r="A626" s="560" t="s">
        <v>1490</v>
      </c>
      <c r="B626" s="561" t="s">
        <v>1491</v>
      </c>
      <c r="C626" s="562">
        <v>0</v>
      </c>
      <c r="D626" s="562">
        <v>0</v>
      </c>
      <c r="G626" s="556"/>
    </row>
    <row r="627" spans="1:7">
      <c r="A627" s="560" t="s">
        <v>1492</v>
      </c>
      <c r="B627" s="561" t="s">
        <v>1493</v>
      </c>
      <c r="C627" s="562">
        <v>0</v>
      </c>
      <c r="D627" s="562">
        <v>0</v>
      </c>
      <c r="G627" s="556"/>
    </row>
    <row r="628" spans="1:7">
      <c r="A628" s="560" t="s">
        <v>1494</v>
      </c>
      <c r="B628" s="561" t="s">
        <v>1495</v>
      </c>
      <c r="C628" s="562">
        <v>1</v>
      </c>
      <c r="D628" s="562">
        <v>1</v>
      </c>
      <c r="G628" s="556"/>
    </row>
    <row r="629" spans="1:7">
      <c r="A629" s="560" t="s">
        <v>1496</v>
      </c>
      <c r="B629" s="561" t="s">
        <v>1497</v>
      </c>
      <c r="C629" s="562">
        <v>2</v>
      </c>
      <c r="D629" s="562">
        <v>2</v>
      </c>
      <c r="G629" s="556"/>
    </row>
    <row r="630" spans="1:7">
      <c r="A630" s="560" t="s">
        <v>1498</v>
      </c>
      <c r="B630" s="561" t="s">
        <v>1499</v>
      </c>
      <c r="C630" s="562">
        <v>4</v>
      </c>
      <c r="D630" s="562">
        <v>4</v>
      </c>
      <c r="G630" s="556"/>
    </row>
    <row r="631" spans="1:7">
      <c r="A631" s="560" t="s">
        <v>1500</v>
      </c>
      <c r="B631" s="561" t="s">
        <v>1501</v>
      </c>
      <c r="C631" s="562">
        <v>16</v>
      </c>
      <c r="D631" s="562">
        <v>16</v>
      </c>
      <c r="G631" s="556"/>
    </row>
    <row r="632" spans="1:7">
      <c r="A632" s="560" t="s">
        <v>1502</v>
      </c>
      <c r="B632" s="561" t="s">
        <v>1503</v>
      </c>
      <c r="C632" s="562">
        <v>0</v>
      </c>
      <c r="D632" s="562">
        <v>0</v>
      </c>
      <c r="G632" s="556"/>
    </row>
    <row r="633" spans="1:7">
      <c r="A633" s="560" t="s">
        <v>1504</v>
      </c>
      <c r="B633" s="561" t="s">
        <v>1505</v>
      </c>
      <c r="C633" s="562">
        <v>1</v>
      </c>
      <c r="D633" s="562">
        <v>1</v>
      </c>
      <c r="G633" s="556"/>
    </row>
    <row r="634" spans="1:7">
      <c r="A634" s="560" t="s">
        <v>1506</v>
      </c>
      <c r="B634" s="561" t="s">
        <v>1507</v>
      </c>
      <c r="C634" s="562">
        <v>1347</v>
      </c>
      <c r="D634" s="562">
        <v>1347</v>
      </c>
      <c r="G634" s="556"/>
    </row>
    <row r="635" spans="1:7">
      <c r="A635" s="560" t="s">
        <v>1508</v>
      </c>
      <c r="B635" s="561" t="s">
        <v>1509</v>
      </c>
      <c r="C635" s="562">
        <v>0</v>
      </c>
      <c r="D635" s="562">
        <v>0</v>
      </c>
      <c r="G635" s="556"/>
    </row>
    <row r="636" spans="1:7" ht="18.75">
      <c r="A636" s="557">
        <v>18</v>
      </c>
      <c r="B636" s="567" t="s">
        <v>1510</v>
      </c>
      <c r="C636" s="576"/>
      <c r="D636" s="576"/>
      <c r="G636" s="556"/>
    </row>
    <row r="637" spans="1:7">
      <c r="A637" s="560" t="s">
        <v>1511</v>
      </c>
      <c r="B637" s="561" t="s">
        <v>1512</v>
      </c>
      <c r="C637" s="562">
        <v>0</v>
      </c>
      <c r="D637" s="562">
        <v>0</v>
      </c>
      <c r="G637" s="556"/>
    </row>
    <row r="638" spans="1:7">
      <c r="A638" s="560" t="s">
        <v>1513</v>
      </c>
      <c r="B638" s="561" t="s">
        <v>1514</v>
      </c>
      <c r="C638" s="562">
        <v>0</v>
      </c>
      <c r="D638" s="562">
        <v>0</v>
      </c>
      <c r="G638" s="556"/>
    </row>
    <row r="639" spans="1:7">
      <c r="A639" s="560" t="s">
        <v>1515</v>
      </c>
      <c r="B639" s="561" t="s">
        <v>1516</v>
      </c>
      <c r="C639" s="562">
        <v>0</v>
      </c>
      <c r="D639" s="562">
        <v>0</v>
      </c>
      <c r="G639" s="556"/>
    </row>
    <row r="640" spans="1:7">
      <c r="A640" s="560" t="s">
        <v>1517</v>
      </c>
      <c r="B640" s="561" t="s">
        <v>1518</v>
      </c>
      <c r="C640" s="562">
        <v>0</v>
      </c>
      <c r="D640" s="562">
        <v>0</v>
      </c>
      <c r="G640" s="556"/>
    </row>
    <row r="641" spans="1:7">
      <c r="A641" s="560" t="s">
        <v>1519</v>
      </c>
      <c r="B641" s="561" t="s">
        <v>1520</v>
      </c>
      <c r="C641" s="562">
        <v>1</v>
      </c>
      <c r="D641" s="562">
        <v>1</v>
      </c>
      <c r="G641" s="556"/>
    </row>
    <row r="642" spans="1:7">
      <c r="A642" s="560" t="s">
        <v>1521</v>
      </c>
      <c r="B642" s="561" t="s">
        <v>1522</v>
      </c>
      <c r="C642" s="562">
        <v>2</v>
      </c>
      <c r="D642" s="562">
        <v>2</v>
      </c>
      <c r="G642" s="556"/>
    </row>
    <row r="643" spans="1:7">
      <c r="A643" s="560" t="s">
        <v>1523</v>
      </c>
      <c r="B643" s="561" t="s">
        <v>1524</v>
      </c>
      <c r="C643" s="562">
        <v>2</v>
      </c>
      <c r="D643" s="562">
        <v>2</v>
      </c>
      <c r="G643" s="556"/>
    </row>
    <row r="644" spans="1:7">
      <c r="A644" s="560" t="s">
        <v>1525</v>
      </c>
      <c r="B644" s="561" t="s">
        <v>1526</v>
      </c>
      <c r="C644" s="562">
        <v>0</v>
      </c>
      <c r="D644" s="562">
        <v>0</v>
      </c>
      <c r="G644" s="556"/>
    </row>
    <row r="645" spans="1:7">
      <c r="A645" s="560" t="s">
        <v>1527</v>
      </c>
      <c r="B645" s="561" t="s">
        <v>1528</v>
      </c>
      <c r="C645" s="562">
        <v>1</v>
      </c>
      <c r="D645" s="562">
        <v>1</v>
      </c>
      <c r="G645" s="556"/>
    </row>
    <row r="646" spans="1:7">
      <c r="A646" s="560" t="s">
        <v>1529</v>
      </c>
      <c r="B646" s="561" t="s">
        <v>1530</v>
      </c>
      <c r="C646" s="562">
        <v>6</v>
      </c>
      <c r="D646" s="562">
        <v>6</v>
      </c>
      <c r="G646" s="556"/>
    </row>
    <row r="647" spans="1:7" ht="25.5">
      <c r="A647" s="560" t="s">
        <v>1531</v>
      </c>
      <c r="B647" s="561" t="s">
        <v>1532</v>
      </c>
      <c r="C647" s="562">
        <v>0</v>
      </c>
      <c r="D647" s="562">
        <v>0</v>
      </c>
      <c r="G647" s="556"/>
    </row>
    <row r="648" spans="1:7" ht="25.5">
      <c r="A648" s="560" t="s">
        <v>1533</v>
      </c>
      <c r="B648" s="561" t="s">
        <v>1534</v>
      </c>
      <c r="C648" s="562">
        <v>1</v>
      </c>
      <c r="D648" s="562">
        <v>1</v>
      </c>
      <c r="G648" s="556"/>
    </row>
    <row r="649" spans="1:7">
      <c r="A649" s="560" t="s">
        <v>1535</v>
      </c>
      <c r="B649" s="561" t="s">
        <v>1536</v>
      </c>
      <c r="C649" s="562">
        <v>2</v>
      </c>
      <c r="D649" s="562">
        <v>2</v>
      </c>
      <c r="G649" s="556"/>
    </row>
    <row r="650" spans="1:7">
      <c r="A650" s="560" t="s">
        <v>1537</v>
      </c>
      <c r="B650" s="561" t="s">
        <v>1538</v>
      </c>
      <c r="C650" s="562">
        <v>4</v>
      </c>
      <c r="D650" s="562">
        <v>4</v>
      </c>
      <c r="G650" s="556"/>
    </row>
    <row r="651" spans="1:7">
      <c r="A651" s="560" t="s">
        <v>1539</v>
      </c>
      <c r="B651" s="561" t="s">
        <v>1540</v>
      </c>
      <c r="C651" s="562">
        <v>49</v>
      </c>
      <c r="D651" s="562">
        <v>49</v>
      </c>
      <c r="G651" s="556"/>
    </row>
    <row r="652" spans="1:7">
      <c r="A652" s="560" t="s">
        <v>1541</v>
      </c>
      <c r="B652" s="561" t="s">
        <v>1542</v>
      </c>
      <c r="C652" s="562">
        <v>2</v>
      </c>
      <c r="D652" s="562">
        <v>2</v>
      </c>
      <c r="G652" s="556"/>
    </row>
    <row r="653" spans="1:7">
      <c r="A653" s="560" t="s">
        <v>1543</v>
      </c>
      <c r="B653" s="561" t="s">
        <v>1544</v>
      </c>
      <c r="C653" s="562">
        <v>3</v>
      </c>
      <c r="D653" s="562">
        <v>3</v>
      </c>
      <c r="G653" s="556"/>
    </row>
    <row r="654" spans="1:7">
      <c r="A654" s="560" t="s">
        <v>1545</v>
      </c>
      <c r="B654" s="561" t="s">
        <v>1546</v>
      </c>
      <c r="C654" s="562">
        <v>16</v>
      </c>
      <c r="D654" s="562">
        <v>16</v>
      </c>
      <c r="G654" s="556"/>
    </row>
    <row r="655" spans="1:7" ht="18.75">
      <c r="A655" s="557">
        <v>19</v>
      </c>
      <c r="B655" s="567" t="s">
        <v>1547</v>
      </c>
      <c r="C655" s="576"/>
      <c r="D655" s="576"/>
      <c r="G655" s="556"/>
    </row>
    <row r="656" spans="1:7">
      <c r="A656" s="560" t="s">
        <v>1548</v>
      </c>
      <c r="B656" s="575" t="s">
        <v>1549</v>
      </c>
      <c r="C656" s="562">
        <v>0</v>
      </c>
      <c r="D656" s="562">
        <v>0</v>
      </c>
      <c r="G656" s="556"/>
    </row>
    <row r="657" spans="1:7">
      <c r="A657" s="560" t="s">
        <v>1550</v>
      </c>
      <c r="B657" s="575" t="s">
        <v>1551</v>
      </c>
      <c r="C657" s="562">
        <v>0</v>
      </c>
      <c r="D657" s="562">
        <v>0</v>
      </c>
      <c r="G657" s="556"/>
    </row>
    <row r="658" spans="1:7">
      <c r="A658" s="560" t="s">
        <v>1552</v>
      </c>
      <c r="B658" s="575" t="s">
        <v>1553</v>
      </c>
      <c r="C658" s="562">
        <v>9</v>
      </c>
      <c r="D658" s="562">
        <v>9</v>
      </c>
      <c r="G658" s="556"/>
    </row>
    <row r="659" spans="1:7">
      <c r="A659" s="560" t="s">
        <v>1554</v>
      </c>
      <c r="B659" s="575" t="s">
        <v>1555</v>
      </c>
      <c r="C659" s="562">
        <v>0</v>
      </c>
      <c r="D659" s="562">
        <v>0</v>
      </c>
      <c r="G659" s="556"/>
    </row>
    <row r="660" spans="1:7" ht="25.5">
      <c r="A660" s="560" t="s">
        <v>1556</v>
      </c>
      <c r="B660" s="575" t="s">
        <v>1557</v>
      </c>
      <c r="C660" s="562">
        <v>82</v>
      </c>
      <c r="D660" s="562">
        <v>82</v>
      </c>
      <c r="G660" s="556"/>
    </row>
    <row r="661" spans="1:7">
      <c r="A661" s="560" t="s">
        <v>1558</v>
      </c>
      <c r="B661" s="575" t="s">
        <v>1559</v>
      </c>
      <c r="C661" s="562">
        <v>31</v>
      </c>
      <c r="D661" s="562">
        <v>31</v>
      </c>
      <c r="G661" s="556"/>
    </row>
    <row r="662" spans="1:7">
      <c r="A662" s="560" t="s">
        <v>1560</v>
      </c>
      <c r="B662" s="575" t="s">
        <v>1561</v>
      </c>
      <c r="C662" s="562">
        <v>23</v>
      </c>
      <c r="D662" s="562">
        <v>23</v>
      </c>
      <c r="G662" s="556"/>
    </row>
    <row r="663" spans="1:7">
      <c r="A663" s="560" t="s">
        <v>1562</v>
      </c>
      <c r="B663" s="575" t="s">
        <v>1563</v>
      </c>
      <c r="C663" s="562">
        <v>5</v>
      </c>
      <c r="D663" s="562">
        <v>5</v>
      </c>
      <c r="G663" s="556"/>
    </row>
    <row r="664" spans="1:7">
      <c r="A664" s="560" t="s">
        <v>1564</v>
      </c>
      <c r="B664" s="575" t="s">
        <v>1565</v>
      </c>
      <c r="C664" s="562">
        <v>0</v>
      </c>
      <c r="D664" s="562">
        <v>0</v>
      </c>
      <c r="G664" s="556"/>
    </row>
    <row r="665" spans="1:7">
      <c r="A665" s="560" t="s">
        <v>1566</v>
      </c>
      <c r="B665" s="575" t="s">
        <v>1567</v>
      </c>
      <c r="C665" s="562">
        <v>11</v>
      </c>
      <c r="D665" s="562">
        <v>11</v>
      </c>
      <c r="G665" s="556"/>
    </row>
    <row r="666" spans="1:7">
      <c r="A666" s="560" t="s">
        <v>1568</v>
      </c>
      <c r="B666" s="575" t="s">
        <v>1569</v>
      </c>
      <c r="C666" s="562">
        <v>0</v>
      </c>
      <c r="D666" s="562">
        <v>0</v>
      </c>
      <c r="G666" s="556"/>
    </row>
    <row r="667" spans="1:7" ht="37.5">
      <c r="A667" s="557">
        <v>20</v>
      </c>
      <c r="B667" s="567" t="s">
        <v>1570</v>
      </c>
      <c r="C667" s="576"/>
      <c r="D667" s="576"/>
      <c r="G667" s="556"/>
    </row>
    <row r="668" spans="1:7">
      <c r="A668" s="560" t="s">
        <v>1571</v>
      </c>
      <c r="B668" s="561" t="s">
        <v>1572</v>
      </c>
      <c r="C668" s="562">
        <v>1</v>
      </c>
      <c r="D668" s="562">
        <v>1</v>
      </c>
      <c r="G668" s="556"/>
    </row>
    <row r="669" spans="1:7">
      <c r="A669" s="560" t="s">
        <v>1573</v>
      </c>
      <c r="B669" s="561" t="s">
        <v>1574</v>
      </c>
      <c r="C669" s="562">
        <v>0</v>
      </c>
      <c r="D669" s="562">
        <v>0</v>
      </c>
      <c r="G669" s="556"/>
    </row>
    <row r="670" spans="1:7">
      <c r="A670" s="560" t="s">
        <v>1575</v>
      </c>
      <c r="B670" s="561" t="s">
        <v>4664</v>
      </c>
      <c r="C670" s="562">
        <v>23</v>
      </c>
      <c r="D670" s="562">
        <v>23</v>
      </c>
      <c r="G670" s="556"/>
    </row>
    <row r="671" spans="1:7">
      <c r="A671" s="560" t="s">
        <v>1576</v>
      </c>
      <c r="B671" s="561" t="s">
        <v>1577</v>
      </c>
      <c r="C671" s="562">
        <v>0</v>
      </c>
      <c r="D671" s="562">
        <v>0</v>
      </c>
      <c r="G671" s="556"/>
    </row>
    <row r="672" spans="1:7">
      <c r="A672" s="560" t="s">
        <v>1578</v>
      </c>
      <c r="B672" s="561" t="s">
        <v>1579</v>
      </c>
      <c r="C672" s="562">
        <v>0</v>
      </c>
      <c r="D672" s="562">
        <v>0</v>
      </c>
      <c r="G672" s="556"/>
    </row>
    <row r="673" spans="1:7">
      <c r="A673" s="560" t="s">
        <v>1580</v>
      </c>
      <c r="B673" s="561" t="s">
        <v>1581</v>
      </c>
      <c r="C673" s="562">
        <v>2</v>
      </c>
      <c r="D673" s="562">
        <v>2</v>
      </c>
      <c r="G673" s="556"/>
    </row>
    <row r="674" spans="1:7" ht="18.75">
      <c r="A674" s="557">
        <v>21</v>
      </c>
      <c r="B674" s="567" t="s">
        <v>1582</v>
      </c>
      <c r="C674" s="576"/>
      <c r="D674" s="576"/>
      <c r="G674" s="556"/>
    </row>
    <row r="675" spans="1:7">
      <c r="A675" s="560" t="s">
        <v>1583</v>
      </c>
      <c r="B675" s="561" t="s">
        <v>1584</v>
      </c>
      <c r="C675" s="562">
        <v>0</v>
      </c>
      <c r="D675" s="562">
        <v>0</v>
      </c>
      <c r="G675" s="556"/>
    </row>
    <row r="676" spans="1:7" ht="25.5">
      <c r="A676" s="560" t="s">
        <v>1585</v>
      </c>
      <c r="B676" s="561" t="s">
        <v>1586</v>
      </c>
      <c r="C676" s="562">
        <v>0</v>
      </c>
      <c r="D676" s="562">
        <v>0</v>
      </c>
      <c r="G676" s="556"/>
    </row>
    <row r="677" spans="1:7" ht="25.5">
      <c r="A677" s="560" t="s">
        <v>1587</v>
      </c>
      <c r="B677" s="561" t="s">
        <v>1588</v>
      </c>
      <c r="C677" s="562">
        <v>0</v>
      </c>
      <c r="D677" s="562">
        <v>0</v>
      </c>
      <c r="G677" s="556"/>
    </row>
    <row r="678" spans="1:7">
      <c r="A678" s="560" t="s">
        <v>1589</v>
      </c>
      <c r="B678" s="561" t="s">
        <v>1590</v>
      </c>
      <c r="C678" s="562">
        <v>4</v>
      </c>
      <c r="D678" s="562">
        <v>4</v>
      </c>
      <c r="G678" s="556"/>
    </row>
    <row r="679" spans="1:7">
      <c r="A679" s="560" t="s">
        <v>1591</v>
      </c>
      <c r="B679" s="575" t="s">
        <v>1592</v>
      </c>
      <c r="C679" s="562">
        <v>0</v>
      </c>
      <c r="D679" s="562">
        <v>0</v>
      </c>
      <c r="G679" s="556"/>
    </row>
    <row r="680" spans="1:7">
      <c r="A680" s="560" t="s">
        <v>1593</v>
      </c>
      <c r="B680" s="575" t="s">
        <v>1594</v>
      </c>
      <c r="C680" s="562">
        <v>0</v>
      </c>
      <c r="D680" s="562">
        <v>0</v>
      </c>
      <c r="G680" s="556"/>
    </row>
    <row r="681" spans="1:7">
      <c r="A681" s="560" t="s">
        <v>1595</v>
      </c>
      <c r="B681" s="561" t="s">
        <v>1596</v>
      </c>
      <c r="C681" s="562">
        <v>0</v>
      </c>
      <c r="D681" s="562">
        <v>0</v>
      </c>
      <c r="G681" s="556"/>
    </row>
    <row r="682" spans="1:7">
      <c r="A682" s="560" t="s">
        <v>1597</v>
      </c>
      <c r="B682" s="575" t="s">
        <v>1598</v>
      </c>
      <c r="C682" s="562">
        <v>0</v>
      </c>
      <c r="D682" s="562">
        <v>0</v>
      </c>
      <c r="G682" s="556"/>
    </row>
    <row r="683" spans="1:7">
      <c r="A683" s="560" t="s">
        <v>1599</v>
      </c>
      <c r="B683" s="575" t="s">
        <v>1600</v>
      </c>
      <c r="C683" s="562">
        <v>1</v>
      </c>
      <c r="D683" s="562">
        <v>1</v>
      </c>
      <c r="G683" s="556"/>
    </row>
    <row r="684" spans="1:7" ht="25.5">
      <c r="A684" s="560" t="s">
        <v>1601</v>
      </c>
      <c r="B684" s="575" t="s">
        <v>1602</v>
      </c>
      <c r="C684" s="562">
        <v>0</v>
      </c>
      <c r="D684" s="562">
        <v>0</v>
      </c>
      <c r="G684" s="556"/>
    </row>
    <row r="685" spans="1:7">
      <c r="A685" s="560" t="s">
        <v>1603</v>
      </c>
      <c r="B685" s="561" t="s">
        <v>1604</v>
      </c>
      <c r="C685" s="562">
        <v>0</v>
      </c>
      <c r="D685" s="562">
        <v>0</v>
      </c>
      <c r="G685" s="556"/>
    </row>
    <row r="686" spans="1:7">
      <c r="A686" s="560" t="s">
        <v>1605</v>
      </c>
      <c r="B686" s="561" t="s">
        <v>1606</v>
      </c>
      <c r="C686" s="562">
        <v>0</v>
      </c>
      <c r="D686" s="562">
        <v>0</v>
      </c>
      <c r="G686" s="556"/>
    </row>
    <row r="687" spans="1:7">
      <c r="A687" s="560" t="s">
        <v>1607</v>
      </c>
      <c r="B687" s="561" t="s">
        <v>1608</v>
      </c>
      <c r="C687" s="562">
        <v>2</v>
      </c>
      <c r="D687" s="562">
        <v>2</v>
      </c>
      <c r="G687" s="556"/>
    </row>
    <row r="688" spans="1:7">
      <c r="A688" s="560" t="s">
        <v>1609</v>
      </c>
      <c r="B688" s="575" t="s">
        <v>1610</v>
      </c>
      <c r="C688" s="562">
        <v>0</v>
      </c>
      <c r="D688" s="562">
        <v>0</v>
      </c>
      <c r="G688" s="556"/>
    </row>
    <row r="689" spans="1:7">
      <c r="A689" s="560" t="s">
        <v>1611</v>
      </c>
      <c r="B689" s="575" t="s">
        <v>1612</v>
      </c>
      <c r="C689" s="562">
        <v>3</v>
      </c>
      <c r="D689" s="562">
        <v>3</v>
      </c>
      <c r="G689" s="556"/>
    </row>
    <row r="690" spans="1:7">
      <c r="A690" s="560" t="s">
        <v>1613</v>
      </c>
      <c r="B690" s="561" t="s">
        <v>1614</v>
      </c>
      <c r="C690" s="562">
        <v>2</v>
      </c>
      <c r="D690" s="562">
        <v>2</v>
      </c>
      <c r="G690" s="556"/>
    </row>
    <row r="691" spans="1:7">
      <c r="A691" s="560" t="s">
        <v>1615</v>
      </c>
      <c r="B691" s="561" t="s">
        <v>1616</v>
      </c>
      <c r="C691" s="562">
        <v>1</v>
      </c>
      <c r="D691" s="562">
        <v>1</v>
      </c>
      <c r="G691" s="556"/>
    </row>
    <row r="692" spans="1:7" ht="25.5">
      <c r="A692" s="560" t="s">
        <v>1617</v>
      </c>
      <c r="B692" s="561" t="s">
        <v>1618</v>
      </c>
      <c r="C692" s="562">
        <v>0</v>
      </c>
      <c r="D692" s="562">
        <v>0</v>
      </c>
      <c r="G692" s="556"/>
    </row>
    <row r="693" spans="1:7" ht="25.5">
      <c r="A693" s="560" t="s">
        <v>1619</v>
      </c>
      <c r="B693" s="561" t="s">
        <v>1620</v>
      </c>
      <c r="C693" s="562">
        <v>0</v>
      </c>
      <c r="D693" s="562">
        <v>0</v>
      </c>
      <c r="G693" s="556"/>
    </row>
    <row r="694" spans="1:7">
      <c r="A694" s="560" t="s">
        <v>1621</v>
      </c>
      <c r="B694" s="561" t="s">
        <v>1622</v>
      </c>
      <c r="C694" s="562">
        <v>0</v>
      </c>
      <c r="D694" s="562">
        <v>0</v>
      </c>
      <c r="G694" s="556"/>
    </row>
    <row r="695" spans="1:7">
      <c r="A695" s="560" t="s">
        <v>1623</v>
      </c>
      <c r="B695" s="561" t="s">
        <v>1624</v>
      </c>
      <c r="C695" s="562">
        <v>1</v>
      </c>
      <c r="D695" s="562">
        <v>1</v>
      </c>
      <c r="G695" s="556"/>
    </row>
    <row r="696" spans="1:7">
      <c r="A696" s="560" t="s">
        <v>1625</v>
      </c>
      <c r="B696" s="561" t="s">
        <v>1626</v>
      </c>
      <c r="C696" s="562">
        <v>13</v>
      </c>
      <c r="D696" s="562">
        <v>13</v>
      </c>
      <c r="G696" s="556"/>
    </row>
    <row r="697" spans="1:7">
      <c r="A697" s="560" t="s">
        <v>1627</v>
      </c>
      <c r="B697" s="561" t="s">
        <v>1628</v>
      </c>
      <c r="C697" s="562">
        <v>4</v>
      </c>
      <c r="D697" s="562">
        <v>4</v>
      </c>
      <c r="G697" s="556"/>
    </row>
    <row r="698" spans="1:7">
      <c r="A698" s="560" t="s">
        <v>1629</v>
      </c>
      <c r="B698" s="561" t="s">
        <v>1630</v>
      </c>
      <c r="C698" s="562">
        <v>5</v>
      </c>
      <c r="D698" s="562">
        <v>5</v>
      </c>
      <c r="G698" s="556"/>
    </row>
    <row r="699" spans="1:7">
      <c r="A699" s="560" t="s">
        <v>1631</v>
      </c>
      <c r="B699" s="561" t="s">
        <v>1632</v>
      </c>
      <c r="C699" s="562">
        <v>4</v>
      </c>
      <c r="D699" s="562">
        <v>4</v>
      </c>
      <c r="G699" s="556"/>
    </row>
    <row r="700" spans="1:7">
      <c r="A700" s="560" t="s">
        <v>1633</v>
      </c>
      <c r="B700" s="561" t="s">
        <v>1634</v>
      </c>
      <c r="C700" s="562">
        <v>0</v>
      </c>
      <c r="D700" s="562">
        <v>0</v>
      </c>
      <c r="G700" s="556"/>
    </row>
    <row r="701" spans="1:7">
      <c r="A701" s="560" t="s">
        <v>1635</v>
      </c>
      <c r="B701" s="561" t="s">
        <v>1636</v>
      </c>
      <c r="C701" s="562">
        <v>3</v>
      </c>
      <c r="D701" s="562">
        <v>3</v>
      </c>
      <c r="G701" s="556"/>
    </row>
    <row r="702" spans="1:7">
      <c r="A702" s="560" t="s">
        <v>1637</v>
      </c>
      <c r="B702" s="561" t="s">
        <v>1638</v>
      </c>
      <c r="C702" s="562">
        <v>1</v>
      </c>
      <c r="D702" s="562">
        <v>1</v>
      </c>
      <c r="G702" s="556"/>
    </row>
    <row r="703" spans="1:7">
      <c r="A703" s="560" t="s">
        <v>1639</v>
      </c>
      <c r="B703" s="561" t="s">
        <v>1640</v>
      </c>
      <c r="C703" s="562">
        <v>2</v>
      </c>
      <c r="D703" s="562">
        <v>2</v>
      </c>
      <c r="G703" s="556"/>
    </row>
    <row r="704" spans="1:7" ht="18.75">
      <c r="A704" s="557">
        <v>22</v>
      </c>
      <c r="B704" s="567" t="s">
        <v>1641</v>
      </c>
      <c r="C704" s="576"/>
      <c r="D704" s="576"/>
      <c r="G704" s="556"/>
    </row>
    <row r="705" spans="1:7">
      <c r="A705" s="560" t="s">
        <v>1642</v>
      </c>
      <c r="B705" s="561" t="s">
        <v>1643</v>
      </c>
      <c r="C705" s="562">
        <v>0</v>
      </c>
      <c r="D705" s="562">
        <v>0</v>
      </c>
      <c r="E705" s="578"/>
      <c r="G705" s="556"/>
    </row>
    <row r="706" spans="1:7">
      <c r="A706" s="560" t="s">
        <v>1644</v>
      </c>
      <c r="B706" s="561" t="s">
        <v>1645</v>
      </c>
      <c r="C706" s="562">
        <v>0</v>
      </c>
      <c r="D706" s="562">
        <v>0</v>
      </c>
      <c r="E706" s="578"/>
      <c r="G706" s="556"/>
    </row>
    <row r="707" spans="1:7">
      <c r="A707" s="560" t="s">
        <v>1646</v>
      </c>
      <c r="B707" s="561" t="s">
        <v>1647</v>
      </c>
      <c r="C707" s="562">
        <v>0</v>
      </c>
      <c r="D707" s="562">
        <v>0</v>
      </c>
      <c r="E707" s="578"/>
      <c r="G707" s="556"/>
    </row>
    <row r="708" spans="1:7">
      <c r="A708" s="560" t="s">
        <v>1648</v>
      </c>
      <c r="B708" s="561" t="s">
        <v>1649</v>
      </c>
      <c r="C708" s="562">
        <v>0</v>
      </c>
      <c r="D708" s="562">
        <v>0</v>
      </c>
      <c r="E708" s="578"/>
      <c r="G708" s="556"/>
    </row>
    <row r="709" spans="1:7">
      <c r="A709" s="560" t="s">
        <v>1650</v>
      </c>
      <c r="B709" s="561" t="s">
        <v>1651</v>
      </c>
      <c r="C709" s="562">
        <v>0</v>
      </c>
      <c r="D709" s="562">
        <v>0</v>
      </c>
      <c r="E709" s="578"/>
      <c r="G709" s="556"/>
    </row>
    <row r="710" spans="1:7">
      <c r="A710" s="560" t="s">
        <v>1652</v>
      </c>
      <c r="B710" s="561" t="s">
        <v>1653</v>
      </c>
      <c r="C710" s="562">
        <v>1</v>
      </c>
      <c r="D710" s="562">
        <v>1</v>
      </c>
      <c r="E710" s="578"/>
      <c r="G710" s="556"/>
    </row>
    <row r="711" spans="1:7">
      <c r="A711" s="560" t="s">
        <v>1654</v>
      </c>
      <c r="B711" s="561" t="s">
        <v>1655</v>
      </c>
      <c r="C711" s="562">
        <v>0</v>
      </c>
      <c r="D711" s="562">
        <v>0</v>
      </c>
      <c r="E711" s="578"/>
      <c r="G711" s="556"/>
    </row>
    <row r="712" spans="1:7">
      <c r="A712" s="560" t="s">
        <v>1656</v>
      </c>
      <c r="B712" s="561" t="s">
        <v>1657</v>
      </c>
      <c r="C712" s="562">
        <v>2</v>
      </c>
      <c r="D712" s="562">
        <v>2</v>
      </c>
      <c r="E712" s="578"/>
      <c r="G712" s="556"/>
    </row>
    <row r="713" spans="1:7" ht="37.5">
      <c r="A713" s="557">
        <v>23</v>
      </c>
      <c r="B713" s="567" t="s">
        <v>1658</v>
      </c>
      <c r="C713" s="564"/>
      <c r="D713" s="564"/>
      <c r="E713" s="578"/>
      <c r="G713" s="556"/>
    </row>
    <row r="714" spans="1:7" ht="25.5">
      <c r="A714" s="560" t="s">
        <v>1659</v>
      </c>
      <c r="B714" s="561" t="s">
        <v>1660</v>
      </c>
      <c r="C714" s="562">
        <v>4</v>
      </c>
      <c r="D714" s="562">
        <v>4</v>
      </c>
      <c r="E714" s="578"/>
      <c r="G714" s="556"/>
    </row>
    <row r="715" spans="1:7" ht="25.5">
      <c r="A715" s="560" t="s">
        <v>1661</v>
      </c>
      <c r="B715" s="561" t="s">
        <v>1662</v>
      </c>
      <c r="C715" s="562">
        <v>7</v>
      </c>
      <c r="D715" s="562">
        <v>7</v>
      </c>
      <c r="E715" s="578"/>
      <c r="G715" s="556"/>
    </row>
    <row r="716" spans="1:7">
      <c r="A716" s="560" t="s">
        <v>1663</v>
      </c>
      <c r="B716" s="561" t="s">
        <v>1664</v>
      </c>
      <c r="C716" s="562">
        <v>0</v>
      </c>
      <c r="D716" s="562">
        <v>0</v>
      </c>
      <c r="E716" s="578"/>
      <c r="G716" s="556"/>
    </row>
    <row r="717" spans="1:7">
      <c r="A717" s="560" t="s">
        <v>1665</v>
      </c>
      <c r="B717" s="561" t="s">
        <v>1666</v>
      </c>
      <c r="C717" s="562">
        <v>1</v>
      </c>
      <c r="D717" s="562">
        <v>1</v>
      </c>
      <c r="E717" s="578"/>
      <c r="G717" s="556"/>
    </row>
    <row r="718" spans="1:7">
      <c r="A718" s="560" t="s">
        <v>1667</v>
      </c>
      <c r="B718" s="561" t="s">
        <v>1668</v>
      </c>
      <c r="C718" s="562">
        <v>0</v>
      </c>
      <c r="D718" s="562">
        <v>0</v>
      </c>
      <c r="E718" s="578"/>
      <c r="G718" s="556"/>
    </row>
    <row r="719" spans="1:7">
      <c r="A719" s="560" t="s">
        <v>1669</v>
      </c>
      <c r="B719" s="561" t="s">
        <v>1670</v>
      </c>
      <c r="C719" s="562">
        <v>0</v>
      </c>
      <c r="D719" s="562">
        <v>0</v>
      </c>
      <c r="E719" s="578"/>
      <c r="G719" s="556"/>
    </row>
    <row r="720" spans="1:7">
      <c r="A720" s="560" t="s">
        <v>1671</v>
      </c>
      <c r="B720" s="561" t="s">
        <v>4665</v>
      </c>
      <c r="C720" s="562">
        <v>3</v>
      </c>
      <c r="D720" s="562">
        <v>3</v>
      </c>
      <c r="E720" s="579"/>
      <c r="G720" s="556"/>
    </row>
    <row r="721" spans="1:7">
      <c r="A721" s="560" t="s">
        <v>1672</v>
      </c>
      <c r="B721" s="561" t="s">
        <v>1673</v>
      </c>
      <c r="C721" s="562">
        <v>0</v>
      </c>
      <c r="D721" s="562">
        <v>0</v>
      </c>
      <c r="G721" s="556"/>
    </row>
    <row r="722" spans="1:7">
      <c r="A722" s="560" t="s">
        <v>1674</v>
      </c>
      <c r="B722" s="561" t="s">
        <v>1675</v>
      </c>
      <c r="C722" s="562">
        <v>10</v>
      </c>
      <c r="D722" s="562">
        <v>10</v>
      </c>
      <c r="G722" s="556"/>
    </row>
    <row r="723" spans="1:7">
      <c r="A723" s="560" t="s">
        <v>1676</v>
      </c>
      <c r="B723" s="561" t="s">
        <v>1677</v>
      </c>
      <c r="C723" s="562">
        <v>215</v>
      </c>
      <c r="D723" s="562">
        <v>215</v>
      </c>
      <c r="G723" s="580"/>
    </row>
    <row r="724" spans="1:7">
      <c r="A724" s="560" t="s">
        <v>1678</v>
      </c>
      <c r="B724" s="561" t="s">
        <v>1679</v>
      </c>
      <c r="C724" s="562">
        <v>648</v>
      </c>
      <c r="D724" s="562">
        <v>648</v>
      </c>
    </row>
    <row r="725" spans="1:7">
      <c r="A725" s="560" t="s">
        <v>1680</v>
      </c>
      <c r="B725" s="561" t="s">
        <v>1681</v>
      </c>
      <c r="C725" s="562">
        <v>24</v>
      </c>
      <c r="D725" s="562">
        <v>24</v>
      </c>
    </row>
    <row r="726" spans="1:7">
      <c r="A726" s="560" t="s">
        <v>1682</v>
      </c>
      <c r="B726" s="561" t="s">
        <v>1683</v>
      </c>
      <c r="C726" s="562">
        <v>2</v>
      </c>
      <c r="D726" s="562">
        <v>2</v>
      </c>
    </row>
    <row r="727" spans="1:7" ht="22.5">
      <c r="A727" s="581"/>
      <c r="B727" s="582" t="s">
        <v>1684</v>
      </c>
      <c r="C727" s="576"/>
      <c r="D727" s="576"/>
    </row>
    <row r="728" spans="1:7">
      <c r="A728" s="560" t="s">
        <v>1685</v>
      </c>
      <c r="B728" s="583" t="s">
        <v>1686</v>
      </c>
      <c r="C728" s="562">
        <v>10</v>
      </c>
      <c r="D728" s="562">
        <v>10</v>
      </c>
    </row>
    <row r="729" spans="1:7" ht="25.5">
      <c r="A729" s="584" t="s">
        <v>1687</v>
      </c>
      <c r="B729" s="583" t="s">
        <v>1688</v>
      </c>
      <c r="C729" s="562">
        <v>4</v>
      </c>
      <c r="D729" s="562">
        <v>4</v>
      </c>
    </row>
    <row r="730" spans="1:7">
      <c r="A730" s="584" t="s">
        <v>1689</v>
      </c>
      <c r="B730" s="583" t="s">
        <v>1690</v>
      </c>
      <c r="C730" s="562">
        <v>12</v>
      </c>
      <c r="D730" s="562">
        <v>12</v>
      </c>
    </row>
    <row r="731" spans="1:7" ht="22.5">
      <c r="A731" s="585"/>
      <c r="B731" s="582" t="s">
        <v>1691</v>
      </c>
      <c r="C731" s="576"/>
      <c r="D731" s="576"/>
    </row>
    <row r="732" spans="1:7">
      <c r="A732" s="584" t="s">
        <v>1692</v>
      </c>
      <c r="B732" s="583" t="s">
        <v>1693</v>
      </c>
      <c r="C732" s="562">
        <v>7</v>
      </c>
      <c r="D732" s="562">
        <v>7</v>
      </c>
    </row>
    <row r="733" spans="1:7">
      <c r="A733" s="584" t="s">
        <v>1694</v>
      </c>
      <c r="B733" s="583" t="s">
        <v>1695</v>
      </c>
      <c r="C733" s="562">
        <v>1</v>
      </c>
      <c r="D733" s="562">
        <v>1</v>
      </c>
    </row>
    <row r="734" spans="1:7">
      <c r="A734" s="584" t="s">
        <v>1696</v>
      </c>
      <c r="B734" s="583" t="s">
        <v>1697</v>
      </c>
      <c r="C734" s="562">
        <v>0</v>
      </c>
      <c r="D734" s="562">
        <v>0</v>
      </c>
    </row>
    <row r="735" spans="1:7">
      <c r="A735" s="586"/>
      <c r="B735" s="586"/>
      <c r="C735" s="587"/>
      <c r="D735" s="587"/>
    </row>
    <row r="736" spans="1:7">
      <c r="A736" s="578"/>
      <c r="B736" s="586"/>
      <c r="C736" s="578"/>
      <c r="D736" s="578"/>
    </row>
    <row r="737" spans="2:4">
      <c r="B737" s="1"/>
      <c r="C737" s="1"/>
      <c r="D737" s="1"/>
    </row>
    <row r="738" spans="2:4" ht="15.75">
      <c r="B738" s="588"/>
    </row>
    <row r="739" spans="2:4" ht="15.75">
      <c r="B739" s="588"/>
    </row>
    <row r="740" spans="2:4" ht="15.75">
      <c r="B740" s="588"/>
    </row>
    <row r="741" spans="2:4" ht="15.75">
      <c r="B741" s="588"/>
    </row>
    <row r="742" spans="2:4" ht="15.75">
      <c r="B742" s="433"/>
    </row>
    <row r="743" spans="2:4" ht="15.75">
      <c r="B743" s="588"/>
    </row>
  </sheetData>
  <mergeCells count="1">
    <mergeCell ref="C1:D1"/>
  </mergeCells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9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42"/>
  <sheetViews>
    <sheetView zoomScaleSheetLayoutView="100" workbookViewId="0">
      <selection activeCell="W7" sqref="W7"/>
    </sheetView>
  </sheetViews>
  <sheetFormatPr defaultRowHeight="12.75"/>
  <cols>
    <col min="1" max="1" width="9.85546875" customWidth="1"/>
    <col min="2" max="2" width="27.28515625" customWidth="1"/>
    <col min="3" max="3" width="11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10.85546875" customWidth="1"/>
    <col min="13" max="13" width="5.28515625" customWidth="1"/>
    <col min="14" max="14" width="8.42578125" customWidth="1"/>
    <col min="15" max="15" width="6.28515625" bestFit="1" customWidth="1"/>
    <col min="16" max="16" width="9.140625" customWidth="1"/>
    <col min="17" max="17" width="6.140625" bestFit="1" customWidth="1"/>
    <col min="18" max="18" width="11.5703125" customWidth="1"/>
    <col min="19" max="19" width="20.28515625" customWidth="1"/>
    <col min="20" max="20" width="7.28515625" customWidth="1"/>
    <col min="21" max="21" width="9.140625" style="908"/>
    <col min="22" max="22" width="12.7109375" style="908" bestFit="1" customWidth="1"/>
    <col min="23" max="25" width="9.140625" style="908"/>
  </cols>
  <sheetData>
    <row r="1" spans="1:20">
      <c r="A1" s="903"/>
      <c r="B1" s="904" t="s">
        <v>156</v>
      </c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6"/>
      <c r="T1" s="907"/>
    </row>
    <row r="2" spans="1:20">
      <c r="A2" s="903"/>
      <c r="B2" s="904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6"/>
      <c r="T2" s="907"/>
    </row>
    <row r="3" spans="1:20">
      <c r="A3" s="903"/>
      <c r="B3" s="904" t="s">
        <v>1731</v>
      </c>
      <c r="C3" s="909"/>
      <c r="D3" s="909" t="s">
        <v>5600</v>
      </c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10"/>
      <c r="T3" s="907"/>
    </row>
    <row r="4" spans="1:20">
      <c r="A4" s="905"/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11"/>
      <c r="T4" s="912"/>
    </row>
    <row r="5" spans="1:20">
      <c r="A5" s="1370" t="s">
        <v>40</v>
      </c>
      <c r="B5" s="1370" t="s">
        <v>283</v>
      </c>
      <c r="C5" s="1372" t="s">
        <v>257</v>
      </c>
      <c r="D5" s="1373"/>
      <c r="E5" s="1373"/>
      <c r="F5" s="1373"/>
      <c r="G5" s="1373"/>
      <c r="H5" s="1373"/>
      <c r="I5" s="1373"/>
      <c r="J5" s="1373"/>
      <c r="K5" s="1374" t="s">
        <v>258</v>
      </c>
      <c r="L5" s="1375"/>
      <c r="M5" s="1375"/>
      <c r="N5" s="1375"/>
      <c r="O5" s="1375"/>
      <c r="P5" s="1375"/>
      <c r="Q5" s="1375"/>
      <c r="R5" s="1375"/>
      <c r="S5" s="1376" t="s">
        <v>5601</v>
      </c>
      <c r="T5" s="1364" t="s">
        <v>206</v>
      </c>
    </row>
    <row r="6" spans="1:20" ht="12.75" customHeight="1" thickBot="1">
      <c r="A6" s="1371"/>
      <c r="B6" s="1371"/>
      <c r="C6" s="1367" t="s">
        <v>5602</v>
      </c>
      <c r="D6" s="1368"/>
      <c r="E6" s="1368"/>
      <c r="F6" s="1369"/>
      <c r="G6" s="1367" t="s">
        <v>4646</v>
      </c>
      <c r="H6" s="1368"/>
      <c r="I6" s="1368"/>
      <c r="J6" s="1369"/>
      <c r="K6" s="1367" t="s">
        <v>1748</v>
      </c>
      <c r="L6" s="1368"/>
      <c r="M6" s="1368"/>
      <c r="N6" s="1369"/>
      <c r="O6" s="1367" t="s">
        <v>5713</v>
      </c>
      <c r="P6" s="1368"/>
      <c r="Q6" s="1368"/>
      <c r="R6" s="1369"/>
      <c r="S6" s="1377"/>
      <c r="T6" s="1365"/>
    </row>
    <row r="7" spans="1:20" ht="18.75" customHeight="1" thickTop="1" thickBot="1">
      <c r="A7" s="960"/>
      <c r="B7" s="913"/>
      <c r="C7" s="914" t="s">
        <v>73</v>
      </c>
      <c r="D7" s="914" t="s">
        <v>85</v>
      </c>
      <c r="E7" s="914" t="s">
        <v>84</v>
      </c>
      <c r="F7" s="914" t="s">
        <v>83</v>
      </c>
      <c r="G7" s="914" t="s">
        <v>73</v>
      </c>
      <c r="H7" s="914" t="s">
        <v>85</v>
      </c>
      <c r="I7" s="914" t="s">
        <v>84</v>
      </c>
      <c r="J7" s="914" t="s">
        <v>83</v>
      </c>
      <c r="K7" s="914" t="s">
        <v>73</v>
      </c>
      <c r="L7" s="914" t="s">
        <v>85</v>
      </c>
      <c r="M7" s="914" t="s">
        <v>84</v>
      </c>
      <c r="N7" s="915" t="s">
        <v>83</v>
      </c>
      <c r="O7" s="914" t="s">
        <v>73</v>
      </c>
      <c r="P7" s="914" t="s">
        <v>85</v>
      </c>
      <c r="Q7" s="914" t="s">
        <v>84</v>
      </c>
      <c r="R7" s="915" t="s">
        <v>83</v>
      </c>
      <c r="S7" s="1378"/>
      <c r="T7" s="1366"/>
    </row>
    <row r="8" spans="1:20" ht="16.5" thickTop="1">
      <c r="A8" s="916" t="s">
        <v>143</v>
      </c>
      <c r="B8" s="917"/>
      <c r="C8" s="918">
        <f>C9+C10+C11</f>
        <v>44</v>
      </c>
      <c r="D8" s="918">
        <f>D9+D10+D11</f>
        <v>40</v>
      </c>
      <c r="E8" s="918">
        <f>E9+E10+E11</f>
        <v>2</v>
      </c>
      <c r="F8" s="918">
        <f>F9+F10+F11</f>
        <v>2</v>
      </c>
      <c r="G8" s="918">
        <f t="shared" ref="G8:R8" si="0">G9+G10+G11</f>
        <v>44</v>
      </c>
      <c r="H8" s="918">
        <f t="shared" si="0"/>
        <v>40</v>
      </c>
      <c r="I8" s="918">
        <f t="shared" si="0"/>
        <v>2</v>
      </c>
      <c r="J8" s="918">
        <f t="shared" si="0"/>
        <v>2</v>
      </c>
      <c r="K8" s="918">
        <f>K9+K10+K11</f>
        <v>6283</v>
      </c>
      <c r="L8" s="918">
        <f>L9+L10+L11</f>
        <v>6177</v>
      </c>
      <c r="M8" s="918">
        <f>M9+M10+M11</f>
        <v>87</v>
      </c>
      <c r="N8" s="919">
        <f>N9+N10+N11</f>
        <v>19</v>
      </c>
      <c r="O8" s="918">
        <f t="shared" si="0"/>
        <v>6283</v>
      </c>
      <c r="P8" s="918">
        <f t="shared" si="0"/>
        <v>6177</v>
      </c>
      <c r="Q8" s="918">
        <f t="shared" si="0"/>
        <v>87</v>
      </c>
      <c r="R8" s="919">
        <f t="shared" si="0"/>
        <v>19</v>
      </c>
      <c r="S8" s="920">
        <f>SUM(S9:S11)</f>
        <v>37045000</v>
      </c>
      <c r="T8" s="921">
        <v>16</v>
      </c>
    </row>
    <row r="9" spans="1:20" ht="13.5" customHeight="1">
      <c r="A9" s="922" t="s">
        <v>144</v>
      </c>
      <c r="B9" s="922" t="s">
        <v>145</v>
      </c>
      <c r="C9" s="923">
        <f>D9+E9+F9</f>
        <v>2</v>
      </c>
      <c r="D9" s="924">
        <v>2</v>
      </c>
      <c r="E9" s="924">
        <v>0</v>
      </c>
      <c r="F9" s="924">
        <v>0</v>
      </c>
      <c r="G9" s="923">
        <f>H9+I9+J9</f>
        <v>2</v>
      </c>
      <c r="H9" s="924">
        <v>2</v>
      </c>
      <c r="I9" s="924">
        <v>0</v>
      </c>
      <c r="J9" s="924">
        <v>0</v>
      </c>
      <c r="K9" s="923">
        <f>L9+M9+N9</f>
        <v>397</v>
      </c>
      <c r="L9" s="925">
        <v>397</v>
      </c>
      <c r="M9" s="925">
        <v>0</v>
      </c>
      <c r="N9" s="925">
        <v>0</v>
      </c>
      <c r="O9" s="923">
        <f>P9+Q9+R9</f>
        <v>397</v>
      </c>
      <c r="P9" s="925">
        <v>397</v>
      </c>
      <c r="Q9" s="925">
        <v>0</v>
      </c>
      <c r="R9" s="925">
        <v>0</v>
      </c>
      <c r="S9" s="926">
        <v>2340739.2999999998</v>
      </c>
      <c r="T9" s="927">
        <v>3</v>
      </c>
    </row>
    <row r="10" spans="1:20" ht="25.5">
      <c r="A10" s="922" t="s">
        <v>144</v>
      </c>
      <c r="B10" s="922" t="s">
        <v>146</v>
      </c>
      <c r="C10" s="923">
        <f>D10+E10+F10</f>
        <v>25</v>
      </c>
      <c r="D10" s="924">
        <v>21</v>
      </c>
      <c r="E10" s="924">
        <v>2</v>
      </c>
      <c r="F10" s="924">
        <v>2</v>
      </c>
      <c r="G10" s="923">
        <f>H10+I10+J10</f>
        <v>25</v>
      </c>
      <c r="H10" s="924">
        <v>21</v>
      </c>
      <c r="I10" s="924">
        <v>2</v>
      </c>
      <c r="J10" s="924">
        <v>2</v>
      </c>
      <c r="K10" s="923">
        <f>L10+M10+N10</f>
        <v>3391</v>
      </c>
      <c r="L10" s="925">
        <v>3285</v>
      </c>
      <c r="M10" s="925">
        <v>87</v>
      </c>
      <c r="N10" s="925">
        <v>19</v>
      </c>
      <c r="O10" s="923">
        <f>P10+Q10+R10</f>
        <v>3391</v>
      </c>
      <c r="P10" s="925">
        <v>3285</v>
      </c>
      <c r="Q10" s="925">
        <v>87</v>
      </c>
      <c r="R10" s="925">
        <v>19</v>
      </c>
      <c r="S10" s="928">
        <v>19993569.149999999</v>
      </c>
      <c r="T10" s="927">
        <v>10</v>
      </c>
    </row>
    <row r="11" spans="1:20" ht="15">
      <c r="A11" s="922" t="s">
        <v>147</v>
      </c>
      <c r="B11" s="922" t="s">
        <v>148</v>
      </c>
      <c r="C11" s="923">
        <f>D11+E11+F11</f>
        <v>17</v>
      </c>
      <c r="D11" s="924">
        <v>17</v>
      </c>
      <c r="E11" s="924">
        <v>0</v>
      </c>
      <c r="F11" s="924">
        <v>0</v>
      </c>
      <c r="G11" s="923">
        <f>H11+I11+J11</f>
        <v>17</v>
      </c>
      <c r="H11" s="924">
        <v>17</v>
      </c>
      <c r="I11" s="924">
        <v>0</v>
      </c>
      <c r="J11" s="924">
        <v>0</v>
      </c>
      <c r="K11" s="923">
        <f>L11+M11+N11</f>
        <v>2495</v>
      </c>
      <c r="L11" s="925">
        <v>2495</v>
      </c>
      <c r="M11" s="925">
        <v>0</v>
      </c>
      <c r="N11" s="925">
        <v>0</v>
      </c>
      <c r="O11" s="923">
        <f>P11+Q11+R11</f>
        <v>2495</v>
      </c>
      <c r="P11" s="925">
        <v>2495</v>
      </c>
      <c r="Q11" s="925">
        <v>0</v>
      </c>
      <c r="R11" s="925">
        <v>0</v>
      </c>
      <c r="S11" s="926">
        <v>14710691.550000001</v>
      </c>
      <c r="T11" s="927">
        <v>3</v>
      </c>
    </row>
    <row r="12" spans="1:20" ht="14.25">
      <c r="A12" s="929" t="s">
        <v>149</v>
      </c>
      <c r="B12" s="930"/>
      <c r="C12" s="923">
        <f>C13+C14+C15</f>
        <v>3</v>
      </c>
      <c r="D12" s="923">
        <f>D13+D14+D15</f>
        <v>3</v>
      </c>
      <c r="E12" s="923">
        <f>E13+E14+E15</f>
        <v>0</v>
      </c>
      <c r="F12" s="923">
        <f>F13+F14+F15</f>
        <v>0</v>
      </c>
      <c r="G12" s="923">
        <f t="shared" ref="G12:R12" si="1">G13+G14+G15</f>
        <v>3</v>
      </c>
      <c r="H12" s="923">
        <f t="shared" si="1"/>
        <v>3</v>
      </c>
      <c r="I12" s="923">
        <f t="shared" si="1"/>
        <v>0</v>
      </c>
      <c r="J12" s="923">
        <f t="shared" si="1"/>
        <v>0</v>
      </c>
      <c r="K12" s="923">
        <f>K13+K14+K15</f>
        <v>4177</v>
      </c>
      <c r="L12" s="923">
        <f>L13+L14+L15</f>
        <v>4177</v>
      </c>
      <c r="M12" s="923">
        <f>M13+M14+M15</f>
        <v>0</v>
      </c>
      <c r="N12" s="923">
        <f>N13+N14+N15</f>
        <v>0</v>
      </c>
      <c r="O12" s="923">
        <f t="shared" si="1"/>
        <v>4177</v>
      </c>
      <c r="P12" s="923">
        <f t="shared" si="1"/>
        <v>4177</v>
      </c>
      <c r="Q12" s="923">
        <f t="shared" si="1"/>
        <v>0</v>
      </c>
      <c r="R12" s="923">
        <f t="shared" si="1"/>
        <v>0</v>
      </c>
      <c r="S12" s="931"/>
      <c r="T12" s="932"/>
    </row>
    <row r="13" spans="1:20" ht="38.25">
      <c r="A13" s="922" t="s">
        <v>150</v>
      </c>
      <c r="B13" s="922" t="s">
        <v>5603</v>
      </c>
      <c r="C13" s="923">
        <f>D13+E13+F13</f>
        <v>3</v>
      </c>
      <c r="D13" s="933">
        <v>3</v>
      </c>
      <c r="E13" s="933"/>
      <c r="F13" s="933"/>
      <c r="G13" s="923">
        <f>H13+I13+J13</f>
        <v>3</v>
      </c>
      <c r="H13" s="933">
        <v>3</v>
      </c>
      <c r="I13" s="933"/>
      <c r="J13" s="933"/>
      <c r="K13" s="923">
        <f>L13+M13+N13</f>
        <v>4177</v>
      </c>
      <c r="L13" s="934">
        <v>4177</v>
      </c>
      <c r="M13" s="934"/>
      <c r="N13" s="934"/>
      <c r="O13" s="923">
        <f>P13+Q13+R13</f>
        <v>4177</v>
      </c>
      <c r="P13" s="934">
        <v>4177</v>
      </c>
      <c r="Q13" s="934"/>
      <c r="R13" s="934"/>
      <c r="S13" s="935"/>
      <c r="T13" s="936"/>
    </row>
    <row r="14" spans="1:20" ht="25.5">
      <c r="A14" s="922" t="s">
        <v>150</v>
      </c>
      <c r="B14" s="922" t="s">
        <v>5604</v>
      </c>
      <c r="C14" s="923">
        <f>D14+E14+F14</f>
        <v>0</v>
      </c>
      <c r="D14" s="933"/>
      <c r="E14" s="933"/>
      <c r="F14" s="933"/>
      <c r="G14" s="923">
        <f>H14+I14+J14</f>
        <v>0</v>
      </c>
      <c r="H14" s="933"/>
      <c r="I14" s="933"/>
      <c r="J14" s="933"/>
      <c r="K14" s="923">
        <f>L14+M14+N14</f>
        <v>0</v>
      </c>
      <c r="L14" s="934"/>
      <c r="M14" s="934"/>
      <c r="N14" s="934"/>
      <c r="O14" s="923">
        <f>P14+Q14+R14</f>
        <v>0</v>
      </c>
      <c r="P14" s="934"/>
      <c r="Q14" s="934"/>
      <c r="R14" s="934"/>
      <c r="S14" s="935"/>
      <c r="T14" s="936"/>
    </row>
    <row r="15" spans="1:20" ht="51">
      <c r="A15" s="922" t="s">
        <v>151</v>
      </c>
      <c r="B15" s="922" t="s">
        <v>5605</v>
      </c>
      <c r="C15" s="923">
        <f>D15+E15+F15</f>
        <v>0</v>
      </c>
      <c r="D15" s="937"/>
      <c r="E15" s="937"/>
      <c r="F15" s="937"/>
      <c r="G15" s="923">
        <f>H15+I15+J15</f>
        <v>0</v>
      </c>
      <c r="H15" s="937"/>
      <c r="I15" s="937"/>
      <c r="J15" s="937"/>
      <c r="K15" s="923">
        <f>L15+M15+N15</f>
        <v>0</v>
      </c>
      <c r="L15" s="938"/>
      <c r="M15" s="938"/>
      <c r="N15" s="934"/>
      <c r="O15" s="923">
        <f>P15+Q15+R15</f>
        <v>0</v>
      </c>
      <c r="P15" s="938"/>
      <c r="Q15" s="938"/>
      <c r="R15" s="934"/>
      <c r="S15" s="939"/>
      <c r="T15" s="940"/>
    </row>
    <row r="16" spans="1:20" ht="15">
      <c r="A16" s="941" t="s">
        <v>5606</v>
      </c>
      <c r="B16" s="942"/>
      <c r="C16" s="943">
        <v>0</v>
      </c>
      <c r="D16" s="933"/>
      <c r="E16" s="933"/>
      <c r="F16" s="933"/>
      <c r="G16" s="943">
        <v>0</v>
      </c>
      <c r="H16" s="933"/>
      <c r="I16" s="933"/>
      <c r="J16" s="933"/>
      <c r="K16" s="923">
        <f>L16+M16+N16</f>
        <v>0</v>
      </c>
      <c r="L16" s="944"/>
      <c r="M16" s="944"/>
      <c r="N16" s="945"/>
      <c r="O16" s="923">
        <f>P16+Q16+R16</f>
        <v>0</v>
      </c>
      <c r="P16" s="944"/>
      <c r="Q16" s="944"/>
      <c r="R16" s="945"/>
      <c r="S16" s="946"/>
      <c r="T16" s="944"/>
    </row>
    <row r="17" spans="1:20" ht="15">
      <c r="A17" s="947" t="s">
        <v>152</v>
      </c>
      <c r="B17" s="945"/>
      <c r="C17" s="943">
        <v>0</v>
      </c>
      <c r="D17" s="948"/>
      <c r="E17" s="948"/>
      <c r="F17" s="948"/>
      <c r="G17" s="943">
        <v>0</v>
      </c>
      <c r="H17" s="948"/>
      <c r="I17" s="948"/>
      <c r="J17" s="948"/>
      <c r="K17" s="923">
        <f>L17+M17+N17</f>
        <v>0</v>
      </c>
      <c r="L17" s="949"/>
      <c r="M17" s="949"/>
      <c r="N17" s="948"/>
      <c r="O17" s="923">
        <f>P17+Q17+R17</f>
        <v>0</v>
      </c>
      <c r="P17" s="949"/>
      <c r="Q17" s="949"/>
      <c r="R17" s="948"/>
      <c r="S17" s="950"/>
      <c r="T17" s="951"/>
    </row>
    <row r="18" spans="1:20" ht="18.75">
      <c r="A18" s="1362" t="s">
        <v>73</v>
      </c>
      <c r="B18" s="1363"/>
      <c r="C18" s="952">
        <f>SUM(C8+C12)</f>
        <v>47</v>
      </c>
      <c r="D18" s="952">
        <f>SUM(D8+D12)</f>
        <v>43</v>
      </c>
      <c r="E18" s="952">
        <f>SUM(E8+E12)</f>
        <v>2</v>
      </c>
      <c r="F18" s="952">
        <f>SUM(F8+F12)</f>
        <v>2</v>
      </c>
      <c r="G18" s="952">
        <f t="shared" ref="G18:R18" si="2">SUM(G8+G12)</f>
        <v>47</v>
      </c>
      <c r="H18" s="952">
        <f t="shared" si="2"/>
        <v>43</v>
      </c>
      <c r="I18" s="952">
        <f t="shared" si="2"/>
        <v>2</v>
      </c>
      <c r="J18" s="952">
        <f t="shared" si="2"/>
        <v>2</v>
      </c>
      <c r="K18" s="952">
        <f>SUM(K8+K12)</f>
        <v>10460</v>
      </c>
      <c r="L18" s="952">
        <f>SUM(L8+L12)</f>
        <v>10354</v>
      </c>
      <c r="M18" s="952">
        <f>SUM(M8+M12)</f>
        <v>87</v>
      </c>
      <c r="N18" s="952">
        <f>SUM(N8+N12)</f>
        <v>19</v>
      </c>
      <c r="O18" s="952">
        <f t="shared" si="2"/>
        <v>10460</v>
      </c>
      <c r="P18" s="952">
        <f t="shared" si="2"/>
        <v>10354</v>
      </c>
      <c r="Q18" s="952">
        <f t="shared" si="2"/>
        <v>87</v>
      </c>
      <c r="R18" s="952">
        <f t="shared" si="2"/>
        <v>19</v>
      </c>
      <c r="S18" s="953">
        <f>SUM(S9:S11)</f>
        <v>37045000</v>
      </c>
      <c r="T18" s="943">
        <v>16</v>
      </c>
    </row>
    <row r="19" spans="1:20">
      <c r="T19" s="943"/>
    </row>
    <row r="20" spans="1:20" ht="30">
      <c r="A20" s="954" t="s">
        <v>5607</v>
      </c>
      <c r="B20" s="955"/>
      <c r="C20" s="955"/>
      <c r="D20" s="955"/>
      <c r="E20" s="955"/>
      <c r="F20" s="955"/>
      <c r="G20" s="955"/>
      <c r="H20" s="955"/>
      <c r="I20" s="955"/>
      <c r="J20" s="955"/>
    </row>
    <row r="21" spans="1:20">
      <c r="S21" s="908"/>
    </row>
    <row r="22" spans="1:20">
      <c r="S22" s="908"/>
    </row>
    <row r="23" spans="1:20">
      <c r="S23" s="908"/>
    </row>
    <row r="24" spans="1:20">
      <c r="S24" s="908"/>
    </row>
    <row r="25" spans="1:20">
      <c r="S25" s="908"/>
    </row>
    <row r="26" spans="1:20">
      <c r="S26" s="908"/>
    </row>
    <row r="27" spans="1:20">
      <c r="S27" s="908"/>
    </row>
    <row r="28" spans="1:20">
      <c r="S28" s="908"/>
    </row>
    <row r="29" spans="1:20">
      <c r="S29" s="908"/>
    </row>
    <row r="30" spans="1:20">
      <c r="S30" s="908"/>
    </row>
    <row r="31" spans="1:20">
      <c r="S31" s="908"/>
    </row>
    <row r="32" spans="1:20">
      <c r="S32" s="908"/>
    </row>
    <row r="33" spans="19:19">
      <c r="S33" s="908"/>
    </row>
    <row r="34" spans="19:19">
      <c r="S34" s="908"/>
    </row>
    <row r="35" spans="19:19">
      <c r="S35" s="908"/>
    </row>
    <row r="36" spans="19:19">
      <c r="S36" s="908"/>
    </row>
    <row r="37" spans="19:19">
      <c r="S37" s="908"/>
    </row>
    <row r="38" spans="19:19">
      <c r="S38" s="908"/>
    </row>
    <row r="39" spans="19:19">
      <c r="S39" s="908"/>
    </row>
    <row r="40" spans="19:19">
      <c r="S40" s="908"/>
    </row>
    <row r="41" spans="19:19">
      <c r="S41" s="908"/>
    </row>
    <row r="42" spans="19:19">
      <c r="S42" s="908"/>
    </row>
  </sheetData>
  <mergeCells count="11">
    <mergeCell ref="A18:B18"/>
    <mergeCell ref="T5:T7"/>
    <mergeCell ref="C6:F6"/>
    <mergeCell ref="G6:J6"/>
    <mergeCell ref="K6:N6"/>
    <mergeCell ref="O6:R6"/>
    <mergeCell ref="A5:A6"/>
    <mergeCell ref="B5:B6"/>
    <mergeCell ref="C5:J5"/>
    <mergeCell ref="K5:R5"/>
    <mergeCell ref="S5:S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5"/>
  <sheetViews>
    <sheetView zoomScaleSheetLayoutView="100" workbookViewId="0">
      <selection activeCell="J9" sqref="J9"/>
    </sheetView>
  </sheetViews>
  <sheetFormatPr defaultRowHeight="18.75"/>
  <cols>
    <col min="1" max="1" width="11.85546875" style="6" customWidth="1"/>
    <col min="2" max="2" width="26.7109375" style="6" customWidth="1"/>
    <col min="3" max="3" width="11.7109375" style="6" customWidth="1"/>
    <col min="4" max="4" width="21.7109375" style="6" customWidth="1"/>
    <col min="5" max="5" width="17.7109375" style="6" customWidth="1"/>
    <col min="6" max="6" width="21.85546875" style="1114" customWidth="1"/>
    <col min="7" max="7" width="15.85546875" style="1076" customWidth="1"/>
    <col min="8" max="8" width="17.42578125" style="1063" customWidth="1"/>
    <col min="9" max="10" width="9.140625" style="6"/>
    <col min="11" max="13" width="9.140625" style="1063"/>
    <col min="14" max="16384" width="9.140625" style="6"/>
  </cols>
  <sheetData>
    <row r="1" spans="1:8">
      <c r="A1" s="1055"/>
      <c r="B1" s="1056" t="s">
        <v>156</v>
      </c>
      <c r="C1" s="1057" t="s">
        <v>5612</v>
      </c>
      <c r="D1" s="1058"/>
      <c r="E1" s="1059"/>
      <c r="F1" s="1060"/>
      <c r="G1" s="1061"/>
      <c r="H1" s="1062"/>
    </row>
    <row r="2" spans="1:8">
      <c r="A2" s="1055"/>
      <c r="B2" s="1056" t="s">
        <v>157</v>
      </c>
      <c r="C2" s="225"/>
      <c r="D2" s="1064">
        <v>6113079</v>
      </c>
      <c r="E2" s="1059"/>
      <c r="F2" s="1060"/>
      <c r="G2" s="1061"/>
      <c r="H2" s="1062"/>
    </row>
    <row r="3" spans="1:8">
      <c r="A3" s="1055"/>
      <c r="B3" s="1056"/>
      <c r="C3" s="1379"/>
      <c r="D3" s="1380"/>
      <c r="E3" s="1059"/>
      <c r="F3" s="1060"/>
      <c r="G3" s="1061"/>
      <c r="H3" s="1062"/>
    </row>
    <row r="4" spans="1:8">
      <c r="A4" s="1055"/>
      <c r="B4" s="1056" t="s">
        <v>1765</v>
      </c>
      <c r="C4" s="376" t="s">
        <v>256</v>
      </c>
      <c r="D4" s="377"/>
      <c r="E4" s="1059"/>
      <c r="F4" s="1060"/>
      <c r="G4" s="1065"/>
      <c r="H4" s="1066"/>
    </row>
    <row r="5" spans="1:8">
      <c r="A5" s="1067"/>
      <c r="B5" s="1067"/>
      <c r="C5" s="1067"/>
      <c r="D5" s="1067"/>
      <c r="E5" s="1059"/>
      <c r="F5" s="1060"/>
      <c r="G5" s="1068"/>
      <c r="H5" s="1069"/>
    </row>
    <row r="6" spans="1:8" ht="15" customHeight="1">
      <c r="A6" s="1384" t="s">
        <v>40</v>
      </c>
      <c r="B6" s="1385" t="s">
        <v>201</v>
      </c>
      <c r="C6" s="1385" t="s">
        <v>284</v>
      </c>
      <c r="D6" s="1070" t="s">
        <v>5714</v>
      </c>
      <c r="E6" s="1386" t="s">
        <v>5715</v>
      </c>
      <c r="F6" s="1386"/>
      <c r="G6" s="1386"/>
      <c r="H6" s="1386"/>
    </row>
    <row r="7" spans="1:8" ht="12.75">
      <c r="A7" s="1384"/>
      <c r="B7" s="1385"/>
      <c r="C7" s="1385"/>
      <c r="D7" s="1071"/>
      <c r="E7" s="1387" t="s">
        <v>5716</v>
      </c>
      <c r="F7" s="1387"/>
      <c r="G7" s="1387" t="s">
        <v>1749</v>
      </c>
      <c r="H7" s="1387"/>
    </row>
    <row r="8" spans="1:8">
      <c r="A8" s="1384"/>
      <c r="B8" s="1385"/>
      <c r="C8" s="1385"/>
      <c r="D8" s="1071"/>
      <c r="E8" s="1072" t="s">
        <v>15</v>
      </c>
      <c r="F8" s="1073" t="s">
        <v>37</v>
      </c>
      <c r="G8" s="1074" t="s">
        <v>15</v>
      </c>
      <c r="H8" s="1075" t="s">
        <v>37</v>
      </c>
    </row>
    <row r="9" spans="1:8">
      <c r="A9" s="1381" t="s">
        <v>5717</v>
      </c>
      <c r="B9" s="1382"/>
      <c r="C9" s="1382"/>
      <c r="D9" s="1382"/>
      <c r="E9" s="1382"/>
      <c r="F9" s="1383"/>
    </row>
    <row r="10" spans="1:8" ht="50.1" customHeight="1">
      <c r="A10" s="1077">
        <v>540100</v>
      </c>
      <c r="B10" s="1078" t="s">
        <v>222</v>
      </c>
      <c r="C10" s="1079" t="s">
        <v>223</v>
      </c>
      <c r="D10" s="1080">
        <v>11.2</v>
      </c>
      <c r="E10" s="1081"/>
      <c r="F10" s="1082" t="e">
        <f>SUM(E10*#REF!)</f>
        <v>#REF!</v>
      </c>
      <c r="G10" s="1083"/>
      <c r="H10" s="1084" t="e">
        <f t="shared" ref="H10:H16" si="0">SUM(G10*F10)</f>
        <v>#REF!</v>
      </c>
    </row>
    <row r="11" spans="1:8" ht="50.1" customHeight="1">
      <c r="A11" s="1077">
        <v>540101</v>
      </c>
      <c r="B11" s="1078" t="s">
        <v>224</v>
      </c>
      <c r="C11" s="1079" t="s">
        <v>223</v>
      </c>
      <c r="D11" s="1080">
        <v>13.72</v>
      </c>
      <c r="E11" s="1081"/>
      <c r="F11" s="1082" t="e">
        <f>SUM(E11*#REF!)</f>
        <v>#REF!</v>
      </c>
      <c r="G11" s="1083"/>
      <c r="H11" s="1084" t="e">
        <f t="shared" si="0"/>
        <v>#REF!</v>
      </c>
    </row>
    <row r="12" spans="1:8" ht="50.1" customHeight="1">
      <c r="A12" s="1077">
        <v>540102</v>
      </c>
      <c r="B12" s="1078" t="s">
        <v>225</v>
      </c>
      <c r="C12" s="1079" t="s">
        <v>223</v>
      </c>
      <c r="D12" s="1080">
        <v>17.190000000000001</v>
      </c>
      <c r="E12" s="1081"/>
      <c r="F12" s="1082" t="e">
        <f>SUM(E12*#REF!)</f>
        <v>#REF!</v>
      </c>
      <c r="G12" s="1083"/>
      <c r="H12" s="1084" t="e">
        <f t="shared" si="0"/>
        <v>#REF!</v>
      </c>
    </row>
    <row r="13" spans="1:8" ht="50.1" customHeight="1">
      <c r="A13" s="1077">
        <v>540103</v>
      </c>
      <c r="B13" s="1078" t="s">
        <v>226</v>
      </c>
      <c r="C13" s="1079" t="s">
        <v>223</v>
      </c>
      <c r="D13" s="1080">
        <v>14.17</v>
      </c>
      <c r="E13" s="1081"/>
      <c r="F13" s="1082" t="e">
        <f>SUM(E13*#REF!)</f>
        <v>#REF!</v>
      </c>
      <c r="G13" s="1083"/>
      <c r="H13" s="1084" t="e">
        <f t="shared" si="0"/>
        <v>#REF!</v>
      </c>
    </row>
    <row r="14" spans="1:8" ht="50.1" customHeight="1">
      <c r="A14" s="1077">
        <v>540104</v>
      </c>
      <c r="B14" s="1078" t="s">
        <v>227</v>
      </c>
      <c r="C14" s="1079" t="s">
        <v>223</v>
      </c>
      <c r="D14" s="1080">
        <v>11.46</v>
      </c>
      <c r="E14" s="1081"/>
      <c r="F14" s="1082" t="e">
        <f>SUM(E14*#REF!)</f>
        <v>#REF!</v>
      </c>
      <c r="G14" s="1083"/>
      <c r="H14" s="1084" t="e">
        <f t="shared" si="0"/>
        <v>#REF!</v>
      </c>
    </row>
    <row r="15" spans="1:8" ht="50.1" customHeight="1">
      <c r="A15" s="1077">
        <v>540105</v>
      </c>
      <c r="B15" s="1078" t="s">
        <v>228</v>
      </c>
      <c r="C15" s="1079" t="s">
        <v>223</v>
      </c>
      <c r="D15" s="1080">
        <v>12.08</v>
      </c>
      <c r="E15" s="1081"/>
      <c r="F15" s="1082" t="e">
        <f>SUM(E15*#REF!)</f>
        <v>#REF!</v>
      </c>
      <c r="G15" s="1083"/>
      <c r="H15" s="1084" t="e">
        <f t="shared" si="0"/>
        <v>#REF!</v>
      </c>
    </row>
    <row r="16" spans="1:8" ht="50.1" customHeight="1">
      <c r="A16" s="1077">
        <v>560100</v>
      </c>
      <c r="B16" s="1078" t="s">
        <v>229</v>
      </c>
      <c r="C16" s="1079" t="s">
        <v>223</v>
      </c>
      <c r="D16" s="1080">
        <v>11.2</v>
      </c>
      <c r="E16" s="1081"/>
      <c r="F16" s="1082" t="e">
        <f>SUM(E16*#REF!)</f>
        <v>#REF!</v>
      </c>
      <c r="G16" s="1083"/>
      <c r="H16" s="1084" t="e">
        <f t="shared" si="0"/>
        <v>#REF!</v>
      </c>
    </row>
    <row r="17" spans="1:13" s="1092" customFormat="1">
      <c r="A17" s="1085">
        <v>2305601</v>
      </c>
      <c r="B17" s="1086" t="s">
        <v>5718</v>
      </c>
      <c r="C17" s="1087" t="s">
        <v>39</v>
      </c>
      <c r="D17" s="1088">
        <v>5889.37</v>
      </c>
      <c r="E17" s="1089">
        <v>74</v>
      </c>
      <c r="F17" s="1090">
        <f>SUM(E17*D17)</f>
        <v>435813.38</v>
      </c>
      <c r="G17" s="1089">
        <v>43</v>
      </c>
      <c r="H17" s="1091">
        <f>SUM(G17*D17)</f>
        <v>253242.91</v>
      </c>
      <c r="K17" s="1093"/>
      <c r="L17" s="1093"/>
      <c r="M17" s="1093"/>
    </row>
    <row r="18" spans="1:13" ht="51.75" customHeight="1">
      <c r="A18" s="1094">
        <v>2305602</v>
      </c>
      <c r="B18" s="1095" t="s">
        <v>1735</v>
      </c>
      <c r="C18" s="1079" t="s">
        <v>39</v>
      </c>
      <c r="D18" s="1096">
        <v>7067.24</v>
      </c>
      <c r="E18" s="1097">
        <v>993</v>
      </c>
      <c r="F18" s="1098">
        <f>SUM(E18*D18)</f>
        <v>7017769.3199999994</v>
      </c>
      <c r="G18" s="1083">
        <v>1093</v>
      </c>
      <c r="H18" s="1091">
        <f>SUM(G18*D18)</f>
        <v>7724493.3199999994</v>
      </c>
    </row>
    <row r="19" spans="1:13" ht="25.5">
      <c r="A19" s="1077">
        <v>560101</v>
      </c>
      <c r="B19" s="1078" t="s">
        <v>230</v>
      </c>
      <c r="C19" s="1079" t="s">
        <v>223</v>
      </c>
      <c r="D19" s="1080" t="s">
        <v>231</v>
      </c>
      <c r="E19" s="1097"/>
      <c r="F19" s="1098"/>
      <c r="G19" s="1083"/>
      <c r="H19" s="1084">
        <v>0</v>
      </c>
    </row>
    <row r="20" spans="1:13" ht="25.5">
      <c r="A20" s="1077">
        <v>560200</v>
      </c>
      <c r="B20" s="1078" t="s">
        <v>232</v>
      </c>
      <c r="C20" s="1079" t="s">
        <v>223</v>
      </c>
      <c r="D20" s="1080">
        <v>17.27</v>
      </c>
      <c r="E20" s="1097"/>
      <c r="F20" s="1098">
        <f t="shared" ref="F20:F25" si="1">SUM(E20*D20)</f>
        <v>0</v>
      </c>
      <c r="G20" s="1083"/>
      <c r="H20" s="1084">
        <f t="shared" ref="H20:H24" si="2">SUM(G20*F20)</f>
        <v>0</v>
      </c>
    </row>
    <row r="21" spans="1:13">
      <c r="A21" s="1077">
        <v>560800</v>
      </c>
      <c r="B21" s="1078" t="s">
        <v>233</v>
      </c>
      <c r="C21" s="1079" t="s">
        <v>223</v>
      </c>
      <c r="D21" s="1080">
        <v>18.78</v>
      </c>
      <c r="E21" s="1097"/>
      <c r="F21" s="1098">
        <f t="shared" si="1"/>
        <v>0</v>
      </c>
      <c r="G21" s="1083"/>
      <c r="H21" s="1084">
        <f t="shared" si="2"/>
        <v>0</v>
      </c>
    </row>
    <row r="22" spans="1:13" ht="25.5">
      <c r="A22" s="1077">
        <v>560300</v>
      </c>
      <c r="B22" s="1078" t="s">
        <v>234</v>
      </c>
      <c r="C22" s="1079" t="s">
        <v>223</v>
      </c>
      <c r="D22" s="1080">
        <v>12.08</v>
      </c>
      <c r="E22" s="1097"/>
      <c r="F22" s="1098">
        <f t="shared" si="1"/>
        <v>0</v>
      </c>
      <c r="G22" s="1083"/>
      <c r="H22" s="1084">
        <f t="shared" si="2"/>
        <v>0</v>
      </c>
    </row>
    <row r="23" spans="1:13">
      <c r="A23" s="1077">
        <v>560102</v>
      </c>
      <c r="B23" s="1078" t="s">
        <v>235</v>
      </c>
      <c r="C23" s="1079" t="s">
        <v>223</v>
      </c>
      <c r="D23" s="1080">
        <v>19.89</v>
      </c>
      <c r="E23" s="1097"/>
      <c r="F23" s="1098">
        <f t="shared" si="1"/>
        <v>0</v>
      </c>
      <c r="G23" s="1083"/>
      <c r="H23" s="1084">
        <f t="shared" si="2"/>
        <v>0</v>
      </c>
    </row>
    <row r="24" spans="1:13" ht="38.25">
      <c r="A24" s="1077">
        <v>560301</v>
      </c>
      <c r="B24" s="1078" t="s">
        <v>236</v>
      </c>
      <c r="C24" s="1079" t="s">
        <v>223</v>
      </c>
      <c r="D24" s="1080">
        <v>13.31</v>
      </c>
      <c r="E24" s="1097"/>
      <c r="F24" s="1098">
        <f t="shared" si="1"/>
        <v>0</v>
      </c>
      <c r="G24" s="1083"/>
      <c r="H24" s="1084">
        <f t="shared" si="2"/>
        <v>0</v>
      </c>
    </row>
    <row r="25" spans="1:13">
      <c r="A25" s="1094">
        <v>2305101</v>
      </c>
      <c r="B25" s="1095" t="s">
        <v>1736</v>
      </c>
      <c r="C25" s="1079" t="s">
        <v>39</v>
      </c>
      <c r="D25" s="1080">
        <v>3121.37</v>
      </c>
      <c r="E25" s="1099">
        <v>23</v>
      </c>
      <c r="F25" s="1098">
        <f t="shared" si="1"/>
        <v>71791.509999999995</v>
      </c>
      <c r="G25" s="1083">
        <v>41</v>
      </c>
      <c r="H25" s="1084">
        <f>SUM(G25*D25)</f>
        <v>127976.17</v>
      </c>
    </row>
    <row r="26" spans="1:13" ht="25.5">
      <c r="A26" s="1077">
        <v>510110</v>
      </c>
      <c r="B26" s="1078" t="s">
        <v>237</v>
      </c>
      <c r="C26" s="1079" t="s">
        <v>39</v>
      </c>
      <c r="D26" s="1080" t="s">
        <v>238</v>
      </c>
      <c r="E26" s="1097"/>
      <c r="F26" s="1098"/>
      <c r="G26" s="1083"/>
      <c r="H26" s="1084">
        <v>0</v>
      </c>
    </row>
    <row r="27" spans="1:13">
      <c r="A27" s="1077">
        <v>510200</v>
      </c>
      <c r="B27" s="1078" t="s">
        <v>239</v>
      </c>
      <c r="C27" s="1079" t="s">
        <v>223</v>
      </c>
      <c r="D27" s="1080" t="s">
        <v>240</v>
      </c>
      <c r="E27" s="1097"/>
      <c r="F27" s="1098"/>
      <c r="G27" s="1083"/>
      <c r="H27" s="1084">
        <v>0</v>
      </c>
    </row>
    <row r="28" spans="1:13">
      <c r="A28" s="1077">
        <v>510299</v>
      </c>
      <c r="B28" s="1078" t="s">
        <v>241</v>
      </c>
      <c r="C28" s="1079" t="s">
        <v>223</v>
      </c>
      <c r="D28" s="1080" t="s">
        <v>242</v>
      </c>
      <c r="E28" s="1097"/>
      <c r="F28" s="1098"/>
      <c r="G28" s="1083"/>
      <c r="H28" s="1084">
        <v>0</v>
      </c>
    </row>
    <row r="29" spans="1:13">
      <c r="A29" s="1077">
        <v>510500</v>
      </c>
      <c r="B29" s="1078" t="s">
        <v>243</v>
      </c>
      <c r="C29" s="1079" t="s">
        <v>39</v>
      </c>
      <c r="D29" s="1080" t="s">
        <v>244</v>
      </c>
      <c r="E29" s="1097"/>
      <c r="F29" s="1098"/>
      <c r="G29" s="1083"/>
      <c r="H29" s="1084">
        <v>0</v>
      </c>
    </row>
    <row r="30" spans="1:13" s="1100" customFormat="1">
      <c r="A30" s="1094">
        <v>2305201</v>
      </c>
      <c r="B30" s="1095" t="s">
        <v>5719</v>
      </c>
      <c r="C30" s="1079" t="s">
        <v>39</v>
      </c>
      <c r="D30" s="1096">
        <v>3710.3</v>
      </c>
      <c r="E30" s="1097">
        <v>925</v>
      </c>
      <c r="F30" s="1098">
        <f t="shared" ref="F30:F36" si="3">SUM(E30*D30)</f>
        <v>3432027.5</v>
      </c>
      <c r="G30" s="1083">
        <v>812</v>
      </c>
      <c r="H30" s="1084">
        <f>SUM(G30*D30)</f>
        <v>3012763.6</v>
      </c>
      <c r="K30" s="1101"/>
      <c r="L30" s="1101"/>
      <c r="M30" s="1101"/>
    </row>
    <row r="31" spans="1:13">
      <c r="A31" s="1077">
        <v>520100</v>
      </c>
      <c r="B31" s="1078" t="s">
        <v>245</v>
      </c>
      <c r="C31" s="1079" t="s">
        <v>223</v>
      </c>
      <c r="D31" s="1080">
        <v>10.66</v>
      </c>
      <c r="E31" s="1097"/>
      <c r="F31" s="1098">
        <f t="shared" si="3"/>
        <v>0</v>
      </c>
      <c r="G31" s="1083"/>
      <c r="H31" s="1084">
        <f t="shared" ref="H31:H36" si="4">SUM(G31*F31)</f>
        <v>0</v>
      </c>
    </row>
    <row r="32" spans="1:13" ht="25.5">
      <c r="A32" s="1077">
        <v>520101</v>
      </c>
      <c r="B32" s="1078" t="s">
        <v>246</v>
      </c>
      <c r="C32" s="1079" t="s">
        <v>223</v>
      </c>
      <c r="D32" s="1080">
        <v>20.02</v>
      </c>
      <c r="E32" s="1097"/>
      <c r="F32" s="1098">
        <f t="shared" si="3"/>
        <v>0</v>
      </c>
      <c r="G32" s="1083"/>
      <c r="H32" s="1084">
        <f t="shared" si="4"/>
        <v>0</v>
      </c>
    </row>
    <row r="33" spans="1:13" s="1100" customFormat="1" ht="25.5">
      <c r="A33" s="1094">
        <v>2305203</v>
      </c>
      <c r="B33" s="1095" t="s">
        <v>247</v>
      </c>
      <c r="C33" s="1079" t="s">
        <v>223</v>
      </c>
      <c r="D33" s="1080">
        <v>1177.8699999999999</v>
      </c>
      <c r="E33" s="1097">
        <v>37</v>
      </c>
      <c r="F33" s="1098">
        <f t="shared" si="3"/>
        <v>43581.189999999995</v>
      </c>
      <c r="G33" s="1083">
        <v>13</v>
      </c>
      <c r="H33" s="1084">
        <f>SUM(G33*D33)</f>
        <v>15312.309999999998</v>
      </c>
      <c r="K33" s="1101"/>
      <c r="L33" s="1101"/>
      <c r="M33" s="1101"/>
    </row>
    <row r="34" spans="1:13">
      <c r="A34" s="1077">
        <v>521000</v>
      </c>
      <c r="B34" s="1078" t="s">
        <v>248</v>
      </c>
      <c r="C34" s="1079" t="s">
        <v>39</v>
      </c>
      <c r="D34" s="1096">
        <v>2950.57</v>
      </c>
      <c r="E34" s="1097"/>
      <c r="F34" s="1098">
        <f t="shared" si="3"/>
        <v>0</v>
      </c>
      <c r="G34" s="1083"/>
      <c r="H34" s="1084">
        <f t="shared" si="4"/>
        <v>0</v>
      </c>
    </row>
    <row r="35" spans="1:13" s="1100" customFormat="1">
      <c r="A35" s="1094">
        <v>2305202</v>
      </c>
      <c r="B35" s="1095" t="s">
        <v>248</v>
      </c>
      <c r="C35" s="1079" t="s">
        <v>39</v>
      </c>
      <c r="D35" s="1096">
        <v>2179.0700000000002</v>
      </c>
      <c r="E35" s="1097"/>
      <c r="F35" s="1098">
        <f t="shared" si="3"/>
        <v>0</v>
      </c>
      <c r="G35" s="1083"/>
      <c r="H35" s="1084">
        <f t="shared" si="4"/>
        <v>0</v>
      </c>
      <c r="K35" s="1101"/>
      <c r="L35" s="1101"/>
      <c r="M35" s="1101"/>
    </row>
    <row r="36" spans="1:13">
      <c r="A36" s="1077">
        <v>510000</v>
      </c>
      <c r="B36" s="1078" t="s">
        <v>249</v>
      </c>
      <c r="C36" s="1079" t="s">
        <v>39</v>
      </c>
      <c r="D36" s="1096">
        <v>7928.48</v>
      </c>
      <c r="E36" s="1097"/>
      <c r="F36" s="1098">
        <f t="shared" si="3"/>
        <v>0</v>
      </c>
      <c r="G36" s="1083"/>
      <c r="H36" s="1084">
        <f t="shared" si="4"/>
        <v>0</v>
      </c>
    </row>
    <row r="37" spans="1:13">
      <c r="A37" s="1077">
        <v>570100</v>
      </c>
      <c r="B37" s="1078" t="s">
        <v>250</v>
      </c>
      <c r="C37" s="1079" t="s">
        <v>39</v>
      </c>
      <c r="D37" s="1080" t="s">
        <v>251</v>
      </c>
      <c r="E37" s="1097"/>
      <c r="F37" s="1098"/>
      <c r="G37" s="1083"/>
      <c r="H37" s="1084">
        <v>0</v>
      </c>
    </row>
    <row r="38" spans="1:13">
      <c r="A38" s="1077">
        <v>580100</v>
      </c>
      <c r="B38" s="1078" t="s">
        <v>252</v>
      </c>
      <c r="C38" s="1079" t="s">
        <v>223</v>
      </c>
      <c r="D38" s="1080">
        <v>13.31</v>
      </c>
      <c r="E38" s="1097"/>
      <c r="F38" s="1098">
        <f>SUM(E38*D38)</f>
        <v>0</v>
      </c>
      <c r="G38" s="1083"/>
      <c r="H38" s="1084">
        <f>SUM(G38*F38)</f>
        <v>0</v>
      </c>
    </row>
    <row r="39" spans="1:13">
      <c r="A39" s="1077">
        <v>580101</v>
      </c>
      <c r="B39" s="1078" t="s">
        <v>253</v>
      </c>
      <c r="C39" s="1079" t="s">
        <v>223</v>
      </c>
      <c r="D39" s="1080">
        <v>10.23</v>
      </c>
      <c r="E39" s="1097"/>
      <c r="F39" s="1098">
        <f>SUM(E39*D39)</f>
        <v>0</v>
      </c>
      <c r="G39" s="1083"/>
      <c r="H39" s="1084">
        <f>SUM(G39*F39)</f>
        <v>0</v>
      </c>
    </row>
    <row r="40" spans="1:13" ht="25.5">
      <c r="A40" s="1077">
        <v>580102</v>
      </c>
      <c r="B40" s="1078" t="s">
        <v>254</v>
      </c>
      <c r="C40" s="1079" t="s">
        <v>223</v>
      </c>
      <c r="D40" s="1080">
        <v>12.99</v>
      </c>
      <c r="E40" s="1097"/>
      <c r="F40" s="1098">
        <f>SUM(E40*D40)</f>
        <v>0</v>
      </c>
      <c r="G40" s="1083"/>
      <c r="H40" s="1084">
        <f>SUM(G40*F40)</f>
        <v>0</v>
      </c>
    </row>
    <row r="41" spans="1:13" ht="25.5">
      <c r="A41" s="1077">
        <v>590100</v>
      </c>
      <c r="B41" s="1078" t="s">
        <v>255</v>
      </c>
      <c r="C41" s="1079" t="s">
        <v>223</v>
      </c>
      <c r="D41" s="1080">
        <v>26.6</v>
      </c>
      <c r="E41" s="1097"/>
      <c r="F41" s="1098">
        <f>SUM(E41*D41)</f>
        <v>0</v>
      </c>
      <c r="G41" s="1083"/>
      <c r="H41" s="1084">
        <f>SUM(G41*F41)</f>
        <v>0</v>
      </c>
    </row>
    <row r="42" spans="1:13" ht="22.5">
      <c r="A42" s="1102"/>
      <c r="B42" s="1102"/>
      <c r="C42" s="1102"/>
      <c r="D42" s="1103" t="s">
        <v>37</v>
      </c>
      <c r="E42" s="1104"/>
      <c r="F42" s="1105">
        <f>SUM(F33+F30+F25+F18+F17)</f>
        <v>11000982.9</v>
      </c>
      <c r="H42" s="1106">
        <f>SUM(H17:H41)</f>
        <v>11133788.310000001</v>
      </c>
    </row>
    <row r="43" spans="1:13">
      <c r="A43" s="1102"/>
      <c r="B43" s="1102"/>
      <c r="C43" s="1102"/>
      <c r="D43" s="1102"/>
      <c r="E43" s="1104"/>
      <c r="F43" s="1107"/>
      <c r="G43" s="1108"/>
      <c r="H43" s="1109"/>
    </row>
    <row r="44" spans="1:13">
      <c r="A44" s="1102"/>
      <c r="B44" s="1110"/>
      <c r="C44" s="1102"/>
      <c r="D44" s="1102"/>
      <c r="E44" s="1104"/>
      <c r="F44" s="1107"/>
      <c r="G44" s="1108"/>
      <c r="H44" s="1111"/>
    </row>
    <row r="45" spans="1:13">
      <c r="A45" s="1104"/>
      <c r="B45" s="1104"/>
      <c r="C45" s="1104"/>
      <c r="D45" s="1104"/>
      <c r="E45" s="1104"/>
      <c r="F45" s="1107"/>
      <c r="G45" s="1112"/>
      <c r="H45" s="1113"/>
    </row>
    <row r="46" spans="1:13" ht="48.75" customHeight="1">
      <c r="A46" s="1104"/>
      <c r="B46" s="1104"/>
      <c r="C46" s="1104"/>
      <c r="D46" s="1104"/>
      <c r="E46" s="1104"/>
      <c r="F46" s="1107"/>
      <c r="G46" s="1112"/>
      <c r="H46" s="1113"/>
    </row>
    <row r="47" spans="1:13">
      <c r="A47" s="1104"/>
      <c r="B47" s="1104"/>
      <c r="C47" s="1104"/>
      <c r="D47" s="1104"/>
      <c r="E47" s="1104"/>
      <c r="F47" s="1107"/>
      <c r="G47" s="1112"/>
      <c r="H47" s="1113"/>
    </row>
    <row r="48" spans="1:13">
      <c r="A48" s="1104"/>
      <c r="B48" s="1104"/>
      <c r="C48" s="1104"/>
      <c r="D48" s="1104"/>
      <c r="E48" s="1104"/>
      <c r="F48" s="1107"/>
      <c r="G48" s="1112"/>
      <c r="H48" s="1113"/>
    </row>
    <row r="49" spans="1:8">
      <c r="A49" s="1104"/>
      <c r="B49" s="1104"/>
      <c r="C49" s="1104"/>
      <c r="D49" s="1104"/>
      <c r="E49" s="1104"/>
      <c r="F49" s="1107"/>
      <c r="G49" s="1112"/>
      <c r="H49" s="1113"/>
    </row>
    <row r="50" spans="1:8">
      <c r="A50" s="1104"/>
      <c r="B50" s="1104"/>
      <c r="C50" s="1104"/>
      <c r="D50" s="1104"/>
      <c r="E50" s="1104"/>
      <c r="F50" s="1107"/>
      <c r="G50" s="1112"/>
      <c r="H50" s="1113"/>
    </row>
    <row r="51" spans="1:8">
      <c r="A51" s="1104"/>
      <c r="B51" s="1104"/>
      <c r="C51" s="1104"/>
      <c r="D51" s="1104"/>
      <c r="E51" s="1104"/>
      <c r="F51" s="1107"/>
      <c r="G51" s="1112"/>
      <c r="H51" s="1113"/>
    </row>
    <row r="52" spans="1:8">
      <c r="A52" s="1104"/>
      <c r="B52" s="1104"/>
      <c r="C52" s="1104"/>
      <c r="D52" s="1104"/>
      <c r="E52" s="1104"/>
      <c r="F52" s="1107"/>
      <c r="G52" s="1112"/>
      <c r="H52" s="1113"/>
    </row>
    <row r="53" spans="1:8">
      <c r="A53" s="1104"/>
      <c r="B53" s="1104"/>
      <c r="C53" s="1104"/>
      <c r="D53" s="1104"/>
      <c r="E53" s="1104"/>
      <c r="F53" s="1107"/>
      <c r="G53" s="1112"/>
      <c r="H53" s="1113"/>
    </row>
    <row r="54" spans="1:8">
      <c r="A54" s="1104"/>
      <c r="B54" s="1104"/>
      <c r="C54" s="1104"/>
      <c r="D54" s="1104"/>
      <c r="E54" s="1104"/>
      <c r="F54" s="1107"/>
      <c r="G54" s="1112"/>
      <c r="H54" s="1113"/>
    </row>
    <row r="55" spans="1:8">
      <c r="A55" s="1104"/>
      <c r="B55" s="1104"/>
      <c r="C55" s="1104"/>
      <c r="D55" s="1104"/>
      <c r="E55" s="1104"/>
      <c r="F55" s="1107"/>
      <c r="G55" s="1112"/>
      <c r="H55" s="1113"/>
    </row>
  </sheetData>
  <mergeCells count="8">
    <mergeCell ref="C3:D3"/>
    <mergeCell ref="A9:F9"/>
    <mergeCell ref="A6:A8"/>
    <mergeCell ref="B6:B8"/>
    <mergeCell ref="C6:C8"/>
    <mergeCell ref="E6:H6"/>
    <mergeCell ref="E7:F7"/>
    <mergeCell ref="G7:H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10"/>
  <sheetViews>
    <sheetView zoomScaleSheetLayoutView="100" workbookViewId="0">
      <selection activeCell="L4" sqref="L4"/>
    </sheetView>
  </sheetViews>
  <sheetFormatPr defaultRowHeight="12.75"/>
  <cols>
    <col min="1" max="1" width="40.85546875" style="6" customWidth="1"/>
    <col min="2" max="2" width="14.140625" style="6" customWidth="1"/>
    <col min="3" max="3" width="19.28515625" style="6" customWidth="1"/>
    <col min="4" max="4" width="9.140625" style="6" customWidth="1"/>
    <col min="5" max="5" width="13.42578125" style="6" customWidth="1"/>
    <col min="6" max="6" width="8.85546875" style="6" customWidth="1"/>
    <col min="7" max="7" width="20.7109375" style="6" customWidth="1"/>
    <col min="8" max="8" width="17.5703125" style="6" customWidth="1"/>
    <col min="9" max="9" width="8.85546875" style="6" customWidth="1"/>
    <col min="10" max="10" width="17" style="1121" customWidth="1"/>
    <col min="11" max="11" width="19.42578125" style="6" customWidth="1"/>
    <col min="12" max="16384" width="9.140625" style="6"/>
  </cols>
  <sheetData>
    <row r="1" spans="1:18">
      <c r="A1" s="166"/>
      <c r="B1" s="167" t="s">
        <v>156</v>
      </c>
      <c r="C1" s="98" t="str">
        <f>[3]Kadar.ode.!C1</f>
        <v>Унети назив здравствене установе</v>
      </c>
      <c r="D1" s="162"/>
      <c r="E1" s="162"/>
      <c r="F1" s="162"/>
      <c r="G1" s="164"/>
    </row>
    <row r="2" spans="1:18">
      <c r="A2" s="166"/>
      <c r="B2" s="167" t="s">
        <v>157</v>
      </c>
      <c r="C2" s="98" t="str">
        <f>[3]Kadar.ode.!C2</f>
        <v>Унети матични број здравствене установе</v>
      </c>
      <c r="D2" s="162"/>
      <c r="E2" s="162"/>
      <c r="F2" s="162"/>
      <c r="G2" s="164"/>
    </row>
    <row r="3" spans="1:18">
      <c r="A3" s="166"/>
      <c r="B3" s="167"/>
      <c r="C3" s="98"/>
      <c r="D3" s="162"/>
      <c r="E3" s="162"/>
      <c r="F3" s="162"/>
      <c r="G3" s="164"/>
    </row>
    <row r="4" spans="1:18" ht="14.25">
      <c r="A4" s="166"/>
      <c r="B4" s="167" t="s">
        <v>1731</v>
      </c>
      <c r="C4" s="161" t="s">
        <v>259</v>
      </c>
      <c r="D4" s="163"/>
      <c r="E4" s="163"/>
      <c r="F4" s="163"/>
      <c r="G4" s="165"/>
    </row>
    <row r="5" spans="1:18" ht="15.75">
      <c r="J5" s="45"/>
      <c r="K5" s="138"/>
      <c r="L5" s="23"/>
      <c r="M5" s="23"/>
      <c r="N5" s="4"/>
    </row>
    <row r="6" spans="1:18" ht="12.75" customHeight="1">
      <c r="A6" s="1388" t="s">
        <v>10</v>
      </c>
      <c r="B6" s="1388" t="s">
        <v>11</v>
      </c>
      <c r="C6" s="1388" t="s">
        <v>12</v>
      </c>
      <c r="D6" s="1388" t="s">
        <v>13</v>
      </c>
      <c r="E6" s="1388" t="s">
        <v>14</v>
      </c>
      <c r="F6" s="1389" t="s">
        <v>1748</v>
      </c>
      <c r="G6" s="1389"/>
      <c r="H6" s="1389"/>
      <c r="I6" s="1389" t="s">
        <v>1749</v>
      </c>
      <c r="J6" s="1389"/>
      <c r="K6" s="1389"/>
      <c r="L6" s="23"/>
      <c r="M6" s="23"/>
      <c r="N6" s="4"/>
    </row>
    <row r="7" spans="1:18" ht="13.5" thickBot="1">
      <c r="A7" s="1388"/>
      <c r="B7" s="1388"/>
      <c r="C7" s="1388"/>
      <c r="D7" s="1388"/>
      <c r="E7" s="1388"/>
      <c r="F7" s="82" t="s">
        <v>15</v>
      </c>
      <c r="G7" s="1118" t="s">
        <v>16</v>
      </c>
      <c r="H7" s="145" t="s">
        <v>17</v>
      </c>
      <c r="I7" s="82" t="s">
        <v>15</v>
      </c>
      <c r="J7" s="1122" t="s">
        <v>16</v>
      </c>
      <c r="K7" s="145" t="s">
        <v>17</v>
      </c>
      <c r="L7" s="4"/>
      <c r="M7" s="4"/>
      <c r="N7" s="4"/>
    </row>
    <row r="8" spans="1:18">
      <c r="A8" s="84" t="s">
        <v>1777</v>
      </c>
      <c r="B8" s="84"/>
      <c r="C8" s="84"/>
      <c r="D8" s="84"/>
      <c r="E8" s="84"/>
      <c r="F8" s="84"/>
      <c r="G8" s="137"/>
      <c r="H8" s="1123">
        <f>SUM(H9:H50)</f>
        <v>18019655.663243029</v>
      </c>
      <c r="I8" s="143"/>
      <c r="J8" s="1124"/>
      <c r="K8" s="1125">
        <f>SUM(K9:K50)</f>
        <v>16840999.999977499</v>
      </c>
      <c r="L8" s="4"/>
      <c r="M8" s="4"/>
      <c r="N8" s="4"/>
    </row>
    <row r="9" spans="1:18">
      <c r="A9" s="92" t="s">
        <v>5732</v>
      </c>
      <c r="B9" s="92" t="s">
        <v>5733</v>
      </c>
      <c r="C9" s="92" t="s">
        <v>5734</v>
      </c>
      <c r="D9" s="92" t="s">
        <v>5735</v>
      </c>
      <c r="E9" s="92" t="s">
        <v>5736</v>
      </c>
      <c r="F9" s="1126">
        <v>103</v>
      </c>
      <c r="G9" s="1127">
        <v>563.46514560000003</v>
      </c>
      <c r="H9" s="1128">
        <f>F9*G9</f>
        <v>58036.909996800001</v>
      </c>
      <c r="I9" s="143">
        <v>110</v>
      </c>
      <c r="J9" s="1124">
        <v>563.07554525</v>
      </c>
      <c r="K9" s="1128">
        <f>I9*J9</f>
        <v>61938.309977500001</v>
      </c>
      <c r="L9" s="4"/>
      <c r="M9" s="4"/>
      <c r="N9" s="4"/>
    </row>
    <row r="10" spans="1:18" ht="15" customHeight="1">
      <c r="A10" s="92" t="s">
        <v>5737</v>
      </c>
      <c r="B10" s="92" t="s">
        <v>5738</v>
      </c>
      <c r="C10" s="92" t="s">
        <v>5739</v>
      </c>
      <c r="D10" s="92" t="s">
        <v>5735</v>
      </c>
      <c r="E10" s="92" t="s">
        <v>5740</v>
      </c>
      <c r="F10" s="1126">
        <v>6</v>
      </c>
      <c r="G10" s="1127">
        <v>406.23</v>
      </c>
      <c r="H10" s="1128">
        <f t="shared" ref="H10:H50" si="0">F10*G10</f>
        <v>2437.38</v>
      </c>
      <c r="I10" s="1129">
        <v>6</v>
      </c>
      <c r="J10" s="1130">
        <v>406.23</v>
      </c>
      <c r="K10" s="1128">
        <f t="shared" ref="K10:K50" si="1">I10*J10</f>
        <v>2437.38</v>
      </c>
    </row>
    <row r="11" spans="1:18" ht="16.5" customHeight="1">
      <c r="A11" s="92" t="s">
        <v>5737</v>
      </c>
      <c r="B11" s="92" t="s">
        <v>5738</v>
      </c>
      <c r="C11" s="92" t="s">
        <v>5739</v>
      </c>
      <c r="D11" s="92" t="s">
        <v>5735</v>
      </c>
      <c r="E11" s="92" t="s">
        <v>5741</v>
      </c>
      <c r="F11" s="1126">
        <v>15</v>
      </c>
      <c r="G11" s="1127">
        <v>1303.8313000000001</v>
      </c>
      <c r="H11" s="1128">
        <f t="shared" si="0"/>
        <v>19557.469499999999</v>
      </c>
      <c r="I11" s="1129">
        <v>15</v>
      </c>
      <c r="J11" s="1130">
        <v>1303.83</v>
      </c>
      <c r="K11" s="1128">
        <f t="shared" si="1"/>
        <v>19557.449999999997</v>
      </c>
    </row>
    <row r="12" spans="1:18" ht="15.75" customHeight="1">
      <c r="A12" s="92" t="s">
        <v>5742</v>
      </c>
      <c r="B12" s="92" t="s">
        <v>5743</v>
      </c>
      <c r="C12" s="92" t="s">
        <v>5744</v>
      </c>
      <c r="D12" s="92" t="s">
        <v>5735</v>
      </c>
      <c r="E12" s="92" t="s">
        <v>5745</v>
      </c>
      <c r="F12" s="1126">
        <v>2481</v>
      </c>
      <c r="G12" s="1127">
        <v>446.88007658200002</v>
      </c>
      <c r="H12" s="1128">
        <f t="shared" si="0"/>
        <v>1108709.469999942</v>
      </c>
      <c r="I12" s="1129">
        <v>3000</v>
      </c>
      <c r="J12" s="1130">
        <v>446.88</v>
      </c>
      <c r="K12" s="1128">
        <f t="shared" si="1"/>
        <v>1340640</v>
      </c>
    </row>
    <row r="13" spans="1:18" ht="18" customHeight="1">
      <c r="A13" s="92" t="s">
        <v>5746</v>
      </c>
      <c r="B13" s="92" t="s">
        <v>5747</v>
      </c>
      <c r="C13" s="92" t="s">
        <v>5748</v>
      </c>
      <c r="D13" s="92" t="s">
        <v>5735</v>
      </c>
      <c r="E13" s="92" t="s">
        <v>5749</v>
      </c>
      <c r="F13" s="1126">
        <v>4</v>
      </c>
      <c r="G13" s="1127">
        <v>662.51750000000004</v>
      </c>
      <c r="H13" s="1128">
        <f t="shared" si="0"/>
        <v>2650.07</v>
      </c>
      <c r="I13" s="1129">
        <v>5</v>
      </c>
      <c r="J13" s="1130">
        <v>662.52</v>
      </c>
      <c r="K13" s="1128">
        <f t="shared" si="1"/>
        <v>3312.6</v>
      </c>
      <c r="Q13" s="91"/>
      <c r="R13" s="91"/>
    </row>
    <row r="14" spans="1:18" ht="18.75" customHeight="1">
      <c r="A14" s="92" t="s">
        <v>5750</v>
      </c>
      <c r="B14" s="92" t="s">
        <v>5751</v>
      </c>
      <c r="C14" s="92" t="s">
        <v>5752</v>
      </c>
      <c r="D14" s="92" t="s">
        <v>5735</v>
      </c>
      <c r="E14" s="92" t="s">
        <v>5753</v>
      </c>
      <c r="F14" s="1126">
        <v>261</v>
      </c>
      <c r="G14" s="1127">
        <v>736.22080400000004</v>
      </c>
      <c r="H14" s="1128">
        <f t="shared" si="0"/>
        <v>192153.62984400001</v>
      </c>
      <c r="I14" s="1129">
        <v>300</v>
      </c>
      <c r="J14" s="1130">
        <v>736.22</v>
      </c>
      <c r="K14" s="1128">
        <f t="shared" si="1"/>
        <v>220866</v>
      </c>
      <c r="Q14" s="91"/>
      <c r="R14" s="91"/>
    </row>
    <row r="15" spans="1:18" ht="18.75" customHeight="1">
      <c r="A15" s="92" t="s">
        <v>5754</v>
      </c>
      <c r="B15" s="92" t="s">
        <v>5755</v>
      </c>
      <c r="C15" s="92" t="s">
        <v>5756</v>
      </c>
      <c r="D15" s="92" t="s">
        <v>5735</v>
      </c>
      <c r="E15" s="92" t="s">
        <v>5740</v>
      </c>
      <c r="F15" s="1126">
        <v>98</v>
      </c>
      <c r="G15" s="1127">
        <v>1882.61816</v>
      </c>
      <c r="H15" s="1128">
        <f t="shared" si="0"/>
        <v>184496.57968</v>
      </c>
      <c r="I15" s="1129">
        <v>80</v>
      </c>
      <c r="J15" s="1130">
        <v>1882.62</v>
      </c>
      <c r="K15" s="1128">
        <f t="shared" si="1"/>
        <v>150609.59999999998</v>
      </c>
      <c r="Q15" s="91"/>
      <c r="R15" s="91"/>
    </row>
    <row r="16" spans="1:18" ht="20.25" customHeight="1">
      <c r="A16" s="92" t="s">
        <v>5757</v>
      </c>
      <c r="B16" s="92" t="s">
        <v>5758</v>
      </c>
      <c r="C16" s="92" t="s">
        <v>5759</v>
      </c>
      <c r="D16" s="92" t="s">
        <v>5735</v>
      </c>
      <c r="E16" s="92" t="s">
        <v>5760</v>
      </c>
      <c r="F16" s="1126">
        <v>263</v>
      </c>
      <c r="G16" s="1127">
        <v>1493.320418</v>
      </c>
      <c r="H16" s="1128">
        <f t="shared" si="0"/>
        <v>392743.26993399998</v>
      </c>
      <c r="I16" s="1129">
        <v>270</v>
      </c>
      <c r="J16" s="1130">
        <v>1493.32</v>
      </c>
      <c r="K16" s="1128">
        <f t="shared" si="1"/>
        <v>403196.39999999997</v>
      </c>
      <c r="Q16" s="91"/>
      <c r="R16" s="91"/>
    </row>
    <row r="17" spans="1:18" ht="25.5" customHeight="1">
      <c r="A17" s="92" t="s">
        <v>5761</v>
      </c>
      <c r="B17" s="92" t="s">
        <v>5762</v>
      </c>
      <c r="C17" s="92" t="s">
        <v>5763</v>
      </c>
      <c r="D17" s="92" t="s">
        <v>5735</v>
      </c>
      <c r="E17" s="92" t="s">
        <v>5764</v>
      </c>
      <c r="F17" s="1126">
        <v>9</v>
      </c>
      <c r="G17" s="1127">
        <v>10705.5422</v>
      </c>
      <c r="H17" s="1128">
        <f t="shared" si="0"/>
        <v>96349.879799999995</v>
      </c>
      <c r="I17" s="1129">
        <v>5</v>
      </c>
      <c r="J17" s="1130">
        <v>10705.54</v>
      </c>
      <c r="K17" s="1128">
        <f t="shared" si="1"/>
        <v>53527.700000000004</v>
      </c>
      <c r="Q17" s="91"/>
      <c r="R17" s="91"/>
    </row>
    <row r="18" spans="1:18" ht="22.5" customHeight="1">
      <c r="A18" s="92" t="s">
        <v>5765</v>
      </c>
      <c r="B18" s="92" t="s">
        <v>5766</v>
      </c>
      <c r="C18" s="92" t="s">
        <v>5767</v>
      </c>
      <c r="D18" s="92" t="s">
        <v>5735</v>
      </c>
      <c r="E18" s="92" t="s">
        <v>5768</v>
      </c>
      <c r="F18" s="1126">
        <v>5</v>
      </c>
      <c r="G18" s="1127">
        <v>23809.61</v>
      </c>
      <c r="H18" s="1128">
        <f t="shared" si="0"/>
        <v>119048.05</v>
      </c>
      <c r="I18" s="1129">
        <v>5</v>
      </c>
      <c r="J18" s="1130">
        <v>23809.61</v>
      </c>
      <c r="K18" s="1128">
        <f t="shared" si="1"/>
        <v>119048.05</v>
      </c>
      <c r="Q18" s="91"/>
      <c r="R18" s="91"/>
    </row>
    <row r="19" spans="1:18" ht="14.25" customHeight="1">
      <c r="A19" s="92" t="s">
        <v>5769</v>
      </c>
      <c r="B19" s="92" t="s">
        <v>5770</v>
      </c>
      <c r="C19" s="92" t="s">
        <v>5771</v>
      </c>
      <c r="D19" s="92" t="s">
        <v>5735</v>
      </c>
      <c r="E19" s="92" t="s">
        <v>5772</v>
      </c>
      <c r="F19" s="1126">
        <v>144</v>
      </c>
      <c r="G19" s="1127">
        <v>11100.43</v>
      </c>
      <c r="H19" s="1128">
        <f t="shared" si="0"/>
        <v>1598461.92</v>
      </c>
      <c r="I19" s="1129">
        <v>120</v>
      </c>
      <c r="J19" s="1130">
        <v>11100.43</v>
      </c>
      <c r="K19" s="1128">
        <f t="shared" si="1"/>
        <v>1332051.6000000001</v>
      </c>
      <c r="Q19" s="91"/>
      <c r="R19" s="91"/>
    </row>
    <row r="20" spans="1:18" ht="18.75" customHeight="1">
      <c r="A20" s="92" t="s">
        <v>5769</v>
      </c>
      <c r="B20" s="92" t="s">
        <v>5770</v>
      </c>
      <c r="C20" s="92" t="s">
        <v>5771</v>
      </c>
      <c r="D20" s="92" t="s">
        <v>5735</v>
      </c>
      <c r="E20" s="92" t="s">
        <v>5773</v>
      </c>
      <c r="F20" s="1126">
        <v>146</v>
      </c>
      <c r="G20" s="1127">
        <v>33301.184383</v>
      </c>
      <c r="H20" s="1128">
        <f t="shared" si="0"/>
        <v>4861972.9199179998</v>
      </c>
      <c r="I20" s="1129">
        <v>112</v>
      </c>
      <c r="J20" s="1130">
        <v>33301.18</v>
      </c>
      <c r="K20" s="1128">
        <f t="shared" si="1"/>
        <v>3729732.16</v>
      </c>
      <c r="Q20" s="91"/>
      <c r="R20" s="91"/>
    </row>
    <row r="21" spans="1:18" ht="20.25" customHeight="1">
      <c r="A21" s="92" t="s">
        <v>5774</v>
      </c>
      <c r="B21" s="92" t="s">
        <v>5775</v>
      </c>
      <c r="C21" s="92" t="s">
        <v>5776</v>
      </c>
      <c r="D21" s="92" t="s">
        <v>5735</v>
      </c>
      <c r="E21" s="92" t="s">
        <v>5777</v>
      </c>
      <c r="F21" s="1126">
        <v>29</v>
      </c>
      <c r="G21" s="1127">
        <v>12616.660344</v>
      </c>
      <c r="H21" s="1128">
        <f t="shared" si="0"/>
        <v>365883.14997600002</v>
      </c>
      <c r="I21" s="1129">
        <v>24</v>
      </c>
      <c r="J21" s="1130">
        <v>12616.66</v>
      </c>
      <c r="K21" s="1128">
        <f t="shared" si="1"/>
        <v>302799.83999999997</v>
      </c>
      <c r="Q21" s="91"/>
      <c r="R21" s="91"/>
    </row>
    <row r="22" spans="1:18" ht="19.5" customHeight="1">
      <c r="A22" s="92" t="s">
        <v>5778</v>
      </c>
      <c r="B22" s="92" t="s">
        <v>5779</v>
      </c>
      <c r="C22" s="92" t="s">
        <v>5780</v>
      </c>
      <c r="D22" s="92" t="s">
        <v>5735</v>
      </c>
      <c r="E22" s="92" t="s">
        <v>5740</v>
      </c>
      <c r="F22" s="1126">
        <v>5</v>
      </c>
      <c r="G22" s="1127">
        <v>7017.808</v>
      </c>
      <c r="H22" s="1128">
        <f t="shared" si="0"/>
        <v>35089.040000000001</v>
      </c>
      <c r="I22" s="1129">
        <v>5</v>
      </c>
      <c r="J22" s="1130">
        <v>7017.81</v>
      </c>
      <c r="K22" s="1128">
        <f t="shared" si="1"/>
        <v>35089.050000000003</v>
      </c>
      <c r="Q22" s="91"/>
      <c r="R22" s="91"/>
    </row>
    <row r="23" spans="1:18" ht="22.5" customHeight="1">
      <c r="A23" s="92" t="s">
        <v>5781</v>
      </c>
      <c r="B23" s="92" t="s">
        <v>5782</v>
      </c>
      <c r="C23" s="92" t="s">
        <v>5783</v>
      </c>
      <c r="D23" s="92" t="s">
        <v>5735</v>
      </c>
      <c r="E23" s="92" t="s">
        <v>5784</v>
      </c>
      <c r="F23" s="1126">
        <v>47</v>
      </c>
      <c r="G23" s="1127">
        <v>2427.9699999999998</v>
      </c>
      <c r="H23" s="1128">
        <f t="shared" si="0"/>
        <v>114114.59</v>
      </c>
      <c r="I23" s="1129">
        <v>40</v>
      </c>
      <c r="J23" s="1130">
        <v>4247.97</v>
      </c>
      <c r="K23" s="1128">
        <f t="shared" si="1"/>
        <v>169918.80000000002</v>
      </c>
      <c r="Q23" s="91"/>
      <c r="R23" s="91"/>
    </row>
    <row r="24" spans="1:18" ht="20.25" customHeight="1">
      <c r="A24" s="92" t="s">
        <v>5785</v>
      </c>
      <c r="B24" s="92" t="s">
        <v>5786</v>
      </c>
      <c r="C24" s="92" t="s">
        <v>5787</v>
      </c>
      <c r="D24" s="92" t="s">
        <v>5735</v>
      </c>
      <c r="E24" s="92" t="s">
        <v>5788</v>
      </c>
      <c r="F24" s="1126">
        <v>134</v>
      </c>
      <c r="G24" s="1127">
        <v>2713.6699257</v>
      </c>
      <c r="H24" s="1128">
        <f t="shared" si="0"/>
        <v>363631.7700438</v>
      </c>
      <c r="I24" s="1129">
        <v>140</v>
      </c>
      <c r="J24" s="1130">
        <v>2713.67</v>
      </c>
      <c r="K24" s="1128">
        <f t="shared" si="1"/>
        <v>379913.8</v>
      </c>
      <c r="Q24" s="91"/>
      <c r="R24" s="91"/>
    </row>
    <row r="25" spans="1:18" ht="18.75" customHeight="1">
      <c r="A25" s="92" t="s">
        <v>5789</v>
      </c>
      <c r="B25" s="92" t="s">
        <v>5790</v>
      </c>
      <c r="C25" s="92" t="s">
        <v>5791</v>
      </c>
      <c r="D25" s="92" t="s">
        <v>5735</v>
      </c>
      <c r="E25" s="92" t="s">
        <v>5740</v>
      </c>
      <c r="F25" s="1126"/>
      <c r="G25" s="1127"/>
      <c r="H25" s="1128">
        <f t="shared" si="0"/>
        <v>0</v>
      </c>
      <c r="I25" s="1129"/>
      <c r="J25" s="1130"/>
      <c r="K25" s="1128">
        <f t="shared" si="1"/>
        <v>0</v>
      </c>
      <c r="Q25" s="91"/>
      <c r="R25" s="91"/>
    </row>
    <row r="26" spans="1:18" ht="21" customHeight="1">
      <c r="A26" s="92" t="s">
        <v>5792</v>
      </c>
      <c r="B26" s="92" t="s">
        <v>5793</v>
      </c>
      <c r="C26" s="92" t="s">
        <v>5794</v>
      </c>
      <c r="D26" s="92" t="s">
        <v>5735</v>
      </c>
      <c r="E26" s="92" t="s">
        <v>5795</v>
      </c>
      <c r="F26" s="1126">
        <v>109</v>
      </c>
      <c r="G26" s="1127">
        <v>2538.8000000000002</v>
      </c>
      <c r="H26" s="1128">
        <f t="shared" si="0"/>
        <v>276729.2</v>
      </c>
      <c r="I26" s="1129">
        <v>100</v>
      </c>
      <c r="J26" s="1130">
        <v>2538.8000000000002</v>
      </c>
      <c r="K26" s="1128">
        <f t="shared" si="1"/>
        <v>253880.00000000003</v>
      </c>
      <c r="Q26" s="91"/>
      <c r="R26" s="91"/>
    </row>
    <row r="27" spans="1:18" ht="20.25" customHeight="1">
      <c r="A27" s="92" t="s">
        <v>5796</v>
      </c>
      <c r="B27" s="92" t="s">
        <v>5797</v>
      </c>
      <c r="C27" s="92" t="s">
        <v>5798</v>
      </c>
      <c r="D27" s="92" t="s">
        <v>5799</v>
      </c>
      <c r="E27" s="92" t="s">
        <v>5800</v>
      </c>
      <c r="F27" s="1126">
        <v>12710</v>
      </c>
      <c r="G27" s="1127">
        <v>83.156298000000007</v>
      </c>
      <c r="H27" s="1128">
        <f t="shared" si="0"/>
        <v>1056916.54758</v>
      </c>
      <c r="I27" s="1129">
        <v>12094</v>
      </c>
      <c r="J27" s="1130">
        <v>83.16</v>
      </c>
      <c r="K27" s="1128">
        <f t="shared" si="1"/>
        <v>1005737.0399999999</v>
      </c>
      <c r="Q27" s="91"/>
      <c r="R27" s="91"/>
    </row>
    <row r="28" spans="1:18" ht="19.5" customHeight="1">
      <c r="A28" s="92" t="s">
        <v>5801</v>
      </c>
      <c r="B28" s="92" t="s">
        <v>5802</v>
      </c>
      <c r="C28" s="92" t="s">
        <v>5803</v>
      </c>
      <c r="D28" s="92" t="s">
        <v>5735</v>
      </c>
      <c r="E28" s="92" t="s">
        <v>5740</v>
      </c>
      <c r="F28" s="1126">
        <v>215</v>
      </c>
      <c r="G28" s="1127">
        <v>1424.421255</v>
      </c>
      <c r="H28" s="1128">
        <f t="shared" si="0"/>
        <v>306250.56982500001</v>
      </c>
      <c r="I28" s="1129">
        <v>200</v>
      </c>
      <c r="J28" s="1130">
        <v>1424.42</v>
      </c>
      <c r="K28" s="1128">
        <f t="shared" si="1"/>
        <v>284884</v>
      </c>
      <c r="Q28" s="91"/>
      <c r="R28" s="91"/>
    </row>
    <row r="29" spans="1:18" ht="19.5" customHeight="1">
      <c r="A29" s="92" t="s">
        <v>5804</v>
      </c>
      <c r="B29" s="92" t="s">
        <v>5805</v>
      </c>
      <c r="C29" s="92" t="s">
        <v>5806</v>
      </c>
      <c r="D29" s="92" t="s">
        <v>5735</v>
      </c>
      <c r="E29" s="92" t="s">
        <v>5807</v>
      </c>
      <c r="F29" s="1126">
        <v>961</v>
      </c>
      <c r="G29" s="1127">
        <v>1567.9249531</v>
      </c>
      <c r="H29" s="1128">
        <f t="shared" si="0"/>
        <v>1506775.8799290999</v>
      </c>
      <c r="I29" s="1129">
        <v>1000</v>
      </c>
      <c r="J29" s="1130">
        <v>1567.92</v>
      </c>
      <c r="K29" s="1128">
        <f t="shared" si="1"/>
        <v>1567920</v>
      </c>
      <c r="Q29" s="91"/>
      <c r="R29" s="91"/>
    </row>
    <row r="30" spans="1:18" ht="21.75" customHeight="1">
      <c r="A30" s="92" t="s">
        <v>5808</v>
      </c>
      <c r="B30" s="92" t="s">
        <v>5809</v>
      </c>
      <c r="C30" s="92" t="s">
        <v>5810</v>
      </c>
      <c r="D30" s="92" t="s">
        <v>5735</v>
      </c>
      <c r="E30" s="92" t="s">
        <v>5745</v>
      </c>
      <c r="F30" s="1126">
        <v>100</v>
      </c>
      <c r="G30" s="1127">
        <v>11155.086799999999</v>
      </c>
      <c r="H30" s="1128">
        <f t="shared" si="0"/>
        <v>1115508.68</v>
      </c>
      <c r="I30" s="1129">
        <v>80</v>
      </c>
      <c r="J30" s="1130">
        <v>11155.09</v>
      </c>
      <c r="K30" s="1128">
        <f t="shared" si="1"/>
        <v>892407.2</v>
      </c>
      <c r="Q30" s="91"/>
      <c r="R30" s="91"/>
    </row>
    <row r="31" spans="1:18" ht="19.5" customHeight="1">
      <c r="A31" s="92" t="s">
        <v>5789</v>
      </c>
      <c r="B31" s="92" t="s">
        <v>5811</v>
      </c>
      <c r="C31" s="92" t="s">
        <v>5791</v>
      </c>
      <c r="D31" s="92" t="s">
        <v>5735</v>
      </c>
      <c r="E31" s="92" t="s">
        <v>5812</v>
      </c>
      <c r="F31" s="1126"/>
      <c r="G31" s="1127"/>
      <c r="H31" s="1128">
        <f t="shared" si="0"/>
        <v>0</v>
      </c>
      <c r="I31" s="1129"/>
      <c r="J31" s="1130"/>
      <c r="K31" s="1128">
        <f t="shared" si="1"/>
        <v>0</v>
      </c>
      <c r="Q31" s="91"/>
      <c r="R31" s="91"/>
    </row>
    <row r="32" spans="1:18" ht="21.75" customHeight="1">
      <c r="A32" s="92" t="s">
        <v>5813</v>
      </c>
      <c r="B32" s="92" t="s">
        <v>5814</v>
      </c>
      <c r="C32" s="92" t="s">
        <v>5815</v>
      </c>
      <c r="D32" s="92" t="s">
        <v>5799</v>
      </c>
      <c r="E32" s="92" t="s">
        <v>5816</v>
      </c>
      <c r="F32" s="1126"/>
      <c r="G32" s="1127"/>
      <c r="H32" s="1128">
        <f t="shared" si="0"/>
        <v>0</v>
      </c>
      <c r="I32" s="1129"/>
      <c r="J32" s="1130"/>
      <c r="K32" s="1128">
        <f t="shared" si="1"/>
        <v>0</v>
      </c>
      <c r="Q32" s="91"/>
      <c r="R32" s="91"/>
    </row>
    <row r="33" spans="1:18" ht="15.75" customHeight="1">
      <c r="A33" s="92" t="s">
        <v>5813</v>
      </c>
      <c r="B33" s="92" t="s">
        <v>5814</v>
      </c>
      <c r="C33" s="92" t="s">
        <v>5815</v>
      </c>
      <c r="D33" s="92" t="s">
        <v>5799</v>
      </c>
      <c r="E33" s="92" t="s">
        <v>5817</v>
      </c>
      <c r="F33" s="1126">
        <v>2654</v>
      </c>
      <c r="G33" s="1127">
        <v>722.88835300000005</v>
      </c>
      <c r="H33" s="1128">
        <f t="shared" si="0"/>
        <v>1918545.6888620001</v>
      </c>
      <c r="I33" s="1129">
        <v>2520</v>
      </c>
      <c r="J33" s="1130">
        <v>722.89</v>
      </c>
      <c r="K33" s="1128">
        <f t="shared" si="1"/>
        <v>1821682.8</v>
      </c>
      <c r="Q33" s="91"/>
      <c r="R33" s="91"/>
    </row>
    <row r="34" spans="1:18" ht="20.25" customHeight="1">
      <c r="A34" s="92" t="s">
        <v>5765</v>
      </c>
      <c r="B34" s="92" t="s">
        <v>5766</v>
      </c>
      <c r="C34" s="92" t="s">
        <v>5818</v>
      </c>
      <c r="D34" s="92" t="s">
        <v>5735</v>
      </c>
      <c r="E34" s="92" t="s">
        <v>5772</v>
      </c>
      <c r="F34" s="1126"/>
      <c r="G34" s="1127"/>
      <c r="H34" s="1128">
        <f t="shared" si="0"/>
        <v>0</v>
      </c>
      <c r="I34" s="1129"/>
      <c r="J34" s="1130"/>
      <c r="K34" s="1128">
        <f t="shared" si="1"/>
        <v>0</v>
      </c>
      <c r="Q34" s="91"/>
      <c r="R34" s="91"/>
    </row>
    <row r="35" spans="1:18" ht="18" customHeight="1">
      <c r="A35" s="92" t="s">
        <v>5819</v>
      </c>
      <c r="B35" s="92" t="s">
        <v>5820</v>
      </c>
      <c r="C35" s="92" t="s">
        <v>5821</v>
      </c>
      <c r="D35" s="92" t="s">
        <v>5735</v>
      </c>
      <c r="E35" s="92" t="s">
        <v>5736</v>
      </c>
      <c r="F35" s="1126">
        <v>7</v>
      </c>
      <c r="G35" s="1127">
        <v>7015.36</v>
      </c>
      <c r="H35" s="1128">
        <f t="shared" si="0"/>
        <v>49107.519999999997</v>
      </c>
      <c r="I35" s="1129">
        <v>5</v>
      </c>
      <c r="J35" s="1130">
        <v>7015.36</v>
      </c>
      <c r="K35" s="1128">
        <f t="shared" si="1"/>
        <v>35076.799999999996</v>
      </c>
      <c r="Q35" s="91"/>
      <c r="R35" s="91"/>
    </row>
    <row r="36" spans="1:18" ht="18.75" customHeight="1">
      <c r="A36" s="92" t="s">
        <v>5822</v>
      </c>
      <c r="B36" s="92" t="s">
        <v>5823</v>
      </c>
      <c r="C36" s="92" t="s">
        <v>5824</v>
      </c>
      <c r="D36" s="92" t="s">
        <v>5735</v>
      </c>
      <c r="E36" s="92" t="s">
        <v>5812</v>
      </c>
      <c r="F36" s="92">
        <v>10</v>
      </c>
      <c r="G36" s="1127">
        <v>581.35</v>
      </c>
      <c r="H36" s="1128">
        <f t="shared" si="0"/>
        <v>5813.5</v>
      </c>
      <c r="I36" s="1129">
        <v>10</v>
      </c>
      <c r="J36" s="1130">
        <v>5813.5</v>
      </c>
      <c r="K36" s="1128">
        <f t="shared" si="1"/>
        <v>58135</v>
      </c>
      <c r="Q36" s="91"/>
      <c r="R36" s="91"/>
    </row>
    <row r="37" spans="1:18" ht="15.75" customHeight="1">
      <c r="A37" s="94" t="s">
        <v>5825</v>
      </c>
      <c r="B37" s="92" t="s">
        <v>5826</v>
      </c>
      <c r="C37" s="90" t="s">
        <v>5825</v>
      </c>
      <c r="D37" s="92" t="s">
        <v>5735</v>
      </c>
      <c r="E37" s="92" t="s">
        <v>5827</v>
      </c>
      <c r="F37" s="92">
        <v>1139</v>
      </c>
      <c r="G37" s="1127">
        <v>191.53411639999999</v>
      </c>
      <c r="H37" s="1128">
        <f t="shared" si="0"/>
        <v>218157.3585796</v>
      </c>
      <c r="I37" s="1129">
        <v>2400</v>
      </c>
      <c r="J37" s="1131">
        <v>191.53</v>
      </c>
      <c r="K37" s="1128">
        <f t="shared" si="1"/>
        <v>459672</v>
      </c>
      <c r="Q37" s="91"/>
      <c r="R37" s="91"/>
    </row>
    <row r="38" spans="1:18" ht="16.5" customHeight="1">
      <c r="A38" s="92" t="s">
        <v>5828</v>
      </c>
      <c r="B38" s="92" t="s">
        <v>5829</v>
      </c>
      <c r="C38" s="92" t="s">
        <v>5830</v>
      </c>
      <c r="D38" s="92" t="s">
        <v>5735</v>
      </c>
      <c r="E38" s="92" t="s">
        <v>5753</v>
      </c>
      <c r="F38" s="92">
        <v>165</v>
      </c>
      <c r="G38" s="1127">
        <v>4730.0600000000004</v>
      </c>
      <c r="H38" s="1128">
        <f t="shared" si="0"/>
        <v>780459.9</v>
      </c>
      <c r="I38" s="1129">
        <v>180</v>
      </c>
      <c r="J38" s="1130">
        <v>4730.0600000000004</v>
      </c>
      <c r="K38" s="1128">
        <f t="shared" si="1"/>
        <v>851410.8</v>
      </c>
      <c r="Q38" s="91"/>
      <c r="R38" s="91"/>
    </row>
    <row r="39" spans="1:18" ht="21" customHeight="1">
      <c r="A39" s="90" t="s">
        <v>5831</v>
      </c>
      <c r="B39" s="92" t="s">
        <v>5832</v>
      </c>
      <c r="C39" s="92" t="s">
        <v>5833</v>
      </c>
      <c r="D39" s="92" t="s">
        <v>5735</v>
      </c>
      <c r="E39" s="92" t="s">
        <v>5834</v>
      </c>
      <c r="F39" s="92">
        <v>155</v>
      </c>
      <c r="G39" s="1127">
        <v>1941.4416129000001</v>
      </c>
      <c r="H39" s="1128">
        <f t="shared" si="0"/>
        <v>300923.44999950001</v>
      </c>
      <c r="I39" s="1129">
        <v>150</v>
      </c>
      <c r="J39" s="1130">
        <v>1941.44</v>
      </c>
      <c r="K39" s="1128">
        <f t="shared" si="1"/>
        <v>291216</v>
      </c>
      <c r="Q39" s="91"/>
      <c r="R39" s="91"/>
    </row>
    <row r="40" spans="1:18" ht="17.25" customHeight="1">
      <c r="A40" s="90" t="s">
        <v>5831</v>
      </c>
      <c r="B40" s="92" t="s">
        <v>5832</v>
      </c>
      <c r="C40" s="92" t="s">
        <v>5833</v>
      </c>
      <c r="D40" s="92" t="s">
        <v>5735</v>
      </c>
      <c r="E40" s="93" t="s">
        <v>5835</v>
      </c>
      <c r="F40" s="92">
        <v>137</v>
      </c>
      <c r="G40" s="1127">
        <v>910.35824817000002</v>
      </c>
      <c r="H40" s="1128">
        <f t="shared" si="0"/>
        <v>124719.07999929</v>
      </c>
      <c r="I40" s="1129"/>
      <c r="J40" s="1130"/>
      <c r="K40" s="1128">
        <f t="shared" si="1"/>
        <v>0</v>
      </c>
      <c r="Q40" s="91"/>
      <c r="R40" s="91"/>
    </row>
    <row r="41" spans="1:18" ht="21" customHeight="1">
      <c r="A41" s="92" t="s">
        <v>5836</v>
      </c>
      <c r="B41" s="93" t="s">
        <v>5837</v>
      </c>
      <c r="C41" s="93" t="s">
        <v>5838</v>
      </c>
      <c r="D41" s="93" t="s">
        <v>5735</v>
      </c>
      <c r="E41" s="93" t="s">
        <v>5839</v>
      </c>
      <c r="F41" s="92"/>
      <c r="G41" s="1127"/>
      <c r="H41" s="1128">
        <f t="shared" si="0"/>
        <v>0</v>
      </c>
      <c r="I41" s="1129"/>
      <c r="J41" s="1130"/>
      <c r="K41" s="1128">
        <f t="shared" si="1"/>
        <v>0</v>
      </c>
      <c r="Q41" s="91"/>
      <c r="R41" s="91"/>
    </row>
    <row r="42" spans="1:18" ht="17.25" customHeight="1">
      <c r="A42" s="92" t="s">
        <v>5828</v>
      </c>
      <c r="B42" s="92" t="s">
        <v>5793</v>
      </c>
      <c r="C42" s="92" t="s">
        <v>5828</v>
      </c>
      <c r="D42" s="93" t="s">
        <v>5735</v>
      </c>
      <c r="E42" s="93" t="s">
        <v>5740</v>
      </c>
      <c r="F42" s="92">
        <v>196</v>
      </c>
      <c r="G42" s="1127">
        <v>2363.4065810000002</v>
      </c>
      <c r="H42" s="1128">
        <f t="shared" si="0"/>
        <v>463227.68987600005</v>
      </c>
      <c r="I42" s="1129">
        <v>150</v>
      </c>
      <c r="J42" s="1130">
        <v>2363.41</v>
      </c>
      <c r="K42" s="1128">
        <f t="shared" si="1"/>
        <v>354511.5</v>
      </c>
      <c r="Q42" s="91"/>
      <c r="R42" s="91"/>
    </row>
    <row r="43" spans="1:18" ht="15.75" customHeight="1">
      <c r="A43" s="92" t="s">
        <v>5801</v>
      </c>
      <c r="B43" s="92" t="s">
        <v>5802</v>
      </c>
      <c r="C43" s="92" t="s">
        <v>5803</v>
      </c>
      <c r="D43" s="92" t="s">
        <v>5735</v>
      </c>
      <c r="E43" s="93" t="s">
        <v>5812</v>
      </c>
      <c r="F43" s="92">
        <v>60</v>
      </c>
      <c r="G43" s="1127">
        <v>362.21249999999998</v>
      </c>
      <c r="H43" s="1128">
        <f t="shared" si="0"/>
        <v>21732.75</v>
      </c>
      <c r="I43" s="1129">
        <v>400</v>
      </c>
      <c r="J43" s="1130">
        <v>362.21</v>
      </c>
      <c r="K43" s="1128">
        <f t="shared" si="1"/>
        <v>144884</v>
      </c>
      <c r="Q43" s="91"/>
      <c r="R43" s="91"/>
    </row>
    <row r="44" spans="1:18" ht="14.25" customHeight="1">
      <c r="A44" s="92" t="s">
        <v>5785</v>
      </c>
      <c r="B44" s="92" t="s">
        <v>5786</v>
      </c>
      <c r="C44" s="90" t="s">
        <v>5840</v>
      </c>
      <c r="D44" s="92" t="s">
        <v>5735</v>
      </c>
      <c r="E44" s="92" t="s">
        <v>5841</v>
      </c>
      <c r="F44" s="92">
        <v>220</v>
      </c>
      <c r="G44" s="1127">
        <v>574.32454499999994</v>
      </c>
      <c r="H44" s="1128">
        <f t="shared" si="0"/>
        <v>126351.39989999999</v>
      </c>
      <c r="I44" s="1129">
        <v>220</v>
      </c>
      <c r="J44" s="1130">
        <v>574.32000000000005</v>
      </c>
      <c r="K44" s="1128">
        <f t="shared" si="1"/>
        <v>126350.40000000001</v>
      </c>
      <c r="Q44" s="91"/>
      <c r="R44" s="91"/>
    </row>
    <row r="45" spans="1:18" ht="16.5" customHeight="1">
      <c r="A45" s="92" t="s">
        <v>5819</v>
      </c>
      <c r="B45" s="92" t="s">
        <v>5820</v>
      </c>
      <c r="C45" s="92" t="s">
        <v>5821</v>
      </c>
      <c r="D45" s="92" t="s">
        <v>5735</v>
      </c>
      <c r="E45" s="92" t="s">
        <v>5841</v>
      </c>
      <c r="F45" s="92">
        <v>5</v>
      </c>
      <c r="G45" s="1127">
        <v>2176.174</v>
      </c>
      <c r="H45" s="1128">
        <f t="shared" si="0"/>
        <v>10880.869999999999</v>
      </c>
      <c r="I45" s="1129">
        <v>4</v>
      </c>
      <c r="J45" s="1130">
        <v>2176.17</v>
      </c>
      <c r="K45" s="1128">
        <f t="shared" si="1"/>
        <v>8704.68</v>
      </c>
      <c r="Q45" s="91"/>
      <c r="R45" s="91"/>
    </row>
    <row r="46" spans="1:18" ht="18" customHeight="1">
      <c r="A46" s="92" t="s">
        <v>5842</v>
      </c>
      <c r="B46" s="92" t="s">
        <v>5843</v>
      </c>
      <c r="C46" s="92" t="s">
        <v>5844</v>
      </c>
      <c r="D46" s="92" t="s">
        <v>5735</v>
      </c>
      <c r="E46" s="92" t="s">
        <v>5812</v>
      </c>
      <c r="F46" s="92">
        <v>1</v>
      </c>
      <c r="G46" s="1127">
        <v>9570</v>
      </c>
      <c r="H46" s="1128">
        <f t="shared" si="0"/>
        <v>9570</v>
      </c>
      <c r="I46" s="1129">
        <v>2</v>
      </c>
      <c r="J46" s="1131">
        <v>9570</v>
      </c>
      <c r="K46" s="1128">
        <f t="shared" si="1"/>
        <v>19140</v>
      </c>
      <c r="Q46" s="91"/>
      <c r="R46" s="91"/>
    </row>
    <row r="47" spans="1:18" ht="15" customHeight="1">
      <c r="A47" s="92" t="s">
        <v>5845</v>
      </c>
      <c r="B47" s="92" t="s">
        <v>5846</v>
      </c>
      <c r="C47" s="92" t="s">
        <v>5847</v>
      </c>
      <c r="D47" s="92" t="s">
        <v>5735</v>
      </c>
      <c r="E47" s="92" t="s">
        <v>5848</v>
      </c>
      <c r="F47" s="92"/>
      <c r="G47" s="1127"/>
      <c r="H47" s="1128">
        <f t="shared" si="0"/>
        <v>0</v>
      </c>
      <c r="I47" s="1129">
        <v>0</v>
      </c>
      <c r="J47" s="1131">
        <v>0</v>
      </c>
      <c r="K47" s="1128">
        <f t="shared" si="1"/>
        <v>0</v>
      </c>
      <c r="Q47" s="91"/>
      <c r="R47" s="91"/>
    </row>
    <row r="48" spans="1:18" ht="15.75" customHeight="1">
      <c r="A48" s="92" t="s">
        <v>5849</v>
      </c>
      <c r="B48" s="92" t="s">
        <v>5790</v>
      </c>
      <c r="C48" s="92" t="s">
        <v>5850</v>
      </c>
      <c r="D48" s="92" t="s">
        <v>5735</v>
      </c>
      <c r="E48" s="92" t="s">
        <v>5851</v>
      </c>
      <c r="F48" s="92">
        <v>6</v>
      </c>
      <c r="G48" s="1127">
        <v>1613.17</v>
      </c>
      <c r="H48" s="1128">
        <f t="shared" si="0"/>
        <v>9679.02</v>
      </c>
      <c r="I48" s="1129">
        <v>6</v>
      </c>
      <c r="J48" s="1131">
        <v>9679.02</v>
      </c>
      <c r="K48" s="1128">
        <f t="shared" si="1"/>
        <v>58074.12</v>
      </c>
      <c r="Q48" s="91"/>
      <c r="R48" s="91"/>
    </row>
    <row r="49" spans="1:18" ht="18.75" customHeight="1">
      <c r="A49" s="92" t="s">
        <v>5792</v>
      </c>
      <c r="B49" s="92" t="s">
        <v>5793</v>
      </c>
      <c r="C49" s="92" t="s">
        <v>5794</v>
      </c>
      <c r="D49" s="92" t="s">
        <v>5735</v>
      </c>
      <c r="E49" s="92" t="s">
        <v>5852</v>
      </c>
      <c r="F49" s="92">
        <v>9</v>
      </c>
      <c r="G49" s="1127">
        <v>9482</v>
      </c>
      <c r="H49" s="1128">
        <f t="shared" si="0"/>
        <v>85338</v>
      </c>
      <c r="I49" s="1129">
        <v>5</v>
      </c>
      <c r="J49" s="1131">
        <v>9482</v>
      </c>
      <c r="K49" s="1128">
        <f t="shared" si="1"/>
        <v>47410</v>
      </c>
      <c r="Q49" s="91"/>
      <c r="R49" s="91"/>
    </row>
    <row r="50" spans="1:18" ht="15" customHeight="1">
      <c r="A50" s="92" t="s">
        <v>5853</v>
      </c>
      <c r="B50" s="92" t="s">
        <v>5854</v>
      </c>
      <c r="C50" s="92" t="s">
        <v>5855</v>
      </c>
      <c r="D50" s="92" t="s">
        <v>5735</v>
      </c>
      <c r="E50" s="92" t="s">
        <v>5856</v>
      </c>
      <c r="F50" s="92">
        <v>2</v>
      </c>
      <c r="G50" s="1132">
        <v>58816.23</v>
      </c>
      <c r="H50" s="1128">
        <f t="shared" si="0"/>
        <v>117632.46</v>
      </c>
      <c r="I50" s="1129">
        <v>2</v>
      </c>
      <c r="J50" s="1131">
        <v>117632.46</v>
      </c>
      <c r="K50" s="1128">
        <f t="shared" si="1"/>
        <v>235264.92</v>
      </c>
      <c r="Q50" s="91"/>
      <c r="R50" s="91"/>
    </row>
    <row r="51" spans="1:18" ht="11.1" customHeight="1">
      <c r="A51" s="92"/>
      <c r="B51" s="92"/>
      <c r="C51" s="92"/>
      <c r="D51" s="92"/>
      <c r="E51" s="92"/>
      <c r="F51" s="92"/>
      <c r="G51" s="92"/>
      <c r="H51" s="146"/>
      <c r="I51" s="92"/>
      <c r="J51" s="1130"/>
      <c r="K51" s="92"/>
      <c r="Q51" s="91"/>
      <c r="R51" s="91"/>
    </row>
    <row r="52" spans="1:18" ht="11.1" customHeight="1" thickBot="1">
      <c r="A52" s="92"/>
      <c r="B52" s="92"/>
      <c r="C52" s="92"/>
      <c r="D52" s="92"/>
      <c r="E52" s="92"/>
      <c r="F52" s="92"/>
      <c r="G52" s="92"/>
      <c r="H52" s="146"/>
      <c r="I52" s="92"/>
      <c r="J52" s="1130"/>
      <c r="K52" s="92"/>
      <c r="Q52" s="91"/>
      <c r="R52" s="91"/>
    </row>
    <row r="53" spans="1:18" ht="15">
      <c r="A53" s="168" t="s">
        <v>1707</v>
      </c>
      <c r="B53" s="168"/>
      <c r="C53" s="168"/>
      <c r="D53" s="168"/>
      <c r="E53" s="84"/>
      <c r="F53" s="84"/>
      <c r="G53" s="137"/>
      <c r="H53" s="1133">
        <f>SUM(H54:H66)</f>
        <v>14189100.4377253</v>
      </c>
      <c r="I53" s="1134"/>
      <c r="J53" s="1135"/>
      <c r="K53" s="1125">
        <f>SUM(K54:K66)</f>
        <v>13697999.999909999</v>
      </c>
      <c r="Q53" s="91"/>
      <c r="R53" s="91"/>
    </row>
    <row r="54" spans="1:18" ht="15">
      <c r="A54" s="92" t="s">
        <v>5857</v>
      </c>
      <c r="B54" s="94" t="s">
        <v>5858</v>
      </c>
      <c r="C54" s="94" t="s">
        <v>5859</v>
      </c>
      <c r="D54" s="94" t="s">
        <v>5735</v>
      </c>
      <c r="E54" s="94" t="s">
        <v>5860</v>
      </c>
      <c r="F54" s="1126">
        <v>293</v>
      </c>
      <c r="G54" s="1127">
        <v>1280.0355</v>
      </c>
      <c r="H54" s="1136">
        <f>F54*G54</f>
        <v>375050.40149999998</v>
      </c>
      <c r="I54" s="1134">
        <v>290</v>
      </c>
      <c r="J54" s="1135">
        <v>1277.1603789999999</v>
      </c>
      <c r="K54" s="1128">
        <f>I54*J54</f>
        <v>370376.50990999996</v>
      </c>
      <c r="Q54" s="91"/>
      <c r="R54" s="91"/>
    </row>
    <row r="55" spans="1:18" ht="15">
      <c r="A55" s="92" t="s">
        <v>5861</v>
      </c>
      <c r="B55" s="94" t="s">
        <v>5862</v>
      </c>
      <c r="C55" s="94" t="s">
        <v>5863</v>
      </c>
      <c r="D55" s="94" t="s">
        <v>5735</v>
      </c>
      <c r="E55" s="94" t="s">
        <v>5860</v>
      </c>
      <c r="F55" s="1126">
        <v>376</v>
      </c>
      <c r="G55" s="1127">
        <v>1167.54393</v>
      </c>
      <c r="H55" s="1136">
        <f t="shared" ref="H55:H66" si="2">F55*G55</f>
        <v>438996.51767999999</v>
      </c>
      <c r="I55" s="1134">
        <v>329</v>
      </c>
      <c r="J55" s="1135">
        <v>1167.54</v>
      </c>
      <c r="K55" s="1128">
        <f t="shared" ref="K55:K66" si="3">I55*J55</f>
        <v>384120.66</v>
      </c>
      <c r="Q55" s="91"/>
      <c r="R55" s="91"/>
    </row>
    <row r="56" spans="1:18" ht="15">
      <c r="A56" s="92" t="s">
        <v>5864</v>
      </c>
      <c r="B56" s="94" t="s">
        <v>5865</v>
      </c>
      <c r="C56" s="94" t="s">
        <v>5866</v>
      </c>
      <c r="D56" s="94" t="s">
        <v>5735</v>
      </c>
      <c r="E56" s="94" t="s">
        <v>5867</v>
      </c>
      <c r="F56" s="1126">
        <v>95</v>
      </c>
      <c r="G56" s="1127">
        <v>2867.5182100000002</v>
      </c>
      <c r="H56" s="1136">
        <f t="shared" si="2"/>
        <v>272414.22995000001</v>
      </c>
      <c r="I56" s="1134">
        <v>80</v>
      </c>
      <c r="J56" s="1135">
        <v>2888.39725</v>
      </c>
      <c r="K56" s="1128">
        <f t="shared" si="3"/>
        <v>231071.78</v>
      </c>
      <c r="Q56" s="91"/>
      <c r="R56" s="91"/>
    </row>
    <row r="57" spans="1:18" ht="15">
      <c r="A57" s="92" t="s">
        <v>5864</v>
      </c>
      <c r="B57" s="94" t="s">
        <v>5865</v>
      </c>
      <c r="C57" s="94" t="s">
        <v>5866</v>
      </c>
      <c r="D57" s="94" t="s">
        <v>5735</v>
      </c>
      <c r="E57" s="94" t="s">
        <v>5868</v>
      </c>
      <c r="F57" s="1126">
        <v>168</v>
      </c>
      <c r="G57" s="1127">
        <v>4292.3728571000001</v>
      </c>
      <c r="H57" s="1136">
        <f t="shared" si="2"/>
        <v>721118.63999280008</v>
      </c>
      <c r="I57" s="1134">
        <v>140</v>
      </c>
      <c r="J57" s="1135">
        <v>4292.37</v>
      </c>
      <c r="K57" s="1128">
        <f t="shared" si="3"/>
        <v>600931.79999999993</v>
      </c>
      <c r="Q57" s="91"/>
      <c r="R57" s="91"/>
    </row>
    <row r="58" spans="1:18" ht="15">
      <c r="A58" s="92" t="s">
        <v>5864</v>
      </c>
      <c r="B58" s="94" t="s">
        <v>5865</v>
      </c>
      <c r="C58" s="94" t="s">
        <v>5866</v>
      </c>
      <c r="D58" s="94" t="s">
        <v>5735</v>
      </c>
      <c r="E58" s="94" t="s">
        <v>5869</v>
      </c>
      <c r="F58" s="1126">
        <v>167</v>
      </c>
      <c r="G58" s="1127">
        <v>8520.5562274999993</v>
      </c>
      <c r="H58" s="1136">
        <f t="shared" si="2"/>
        <v>1422932.8899925</v>
      </c>
      <c r="I58" s="1134">
        <v>140</v>
      </c>
      <c r="J58" s="1135">
        <v>8520.56</v>
      </c>
      <c r="K58" s="1128">
        <f t="shared" si="3"/>
        <v>1192878.3999999999</v>
      </c>
      <c r="Q58" s="91"/>
      <c r="R58" s="91"/>
    </row>
    <row r="59" spans="1:18" ht="15">
      <c r="A59" s="92" t="s">
        <v>5857</v>
      </c>
      <c r="B59" s="94" t="s">
        <v>5862</v>
      </c>
      <c r="C59" s="94" t="s">
        <v>5870</v>
      </c>
      <c r="D59" s="94" t="s">
        <v>5735</v>
      </c>
      <c r="E59" s="94" t="s">
        <v>5860</v>
      </c>
      <c r="F59" s="1126">
        <v>475</v>
      </c>
      <c r="G59" s="1127">
        <v>914.86229400000002</v>
      </c>
      <c r="H59" s="1136">
        <f t="shared" si="2"/>
        <v>434559.58965000004</v>
      </c>
      <c r="I59" s="1134">
        <v>450</v>
      </c>
      <c r="J59" s="1135">
        <v>914.86</v>
      </c>
      <c r="K59" s="1128">
        <f t="shared" si="3"/>
        <v>411687</v>
      </c>
      <c r="Q59" s="91"/>
      <c r="R59" s="91"/>
    </row>
    <row r="60" spans="1:18" ht="15">
      <c r="A60" s="92" t="s">
        <v>5871</v>
      </c>
      <c r="B60" s="94" t="s">
        <v>5872</v>
      </c>
      <c r="C60" s="94" t="s">
        <v>5873</v>
      </c>
      <c r="D60" s="94" t="s">
        <v>5735</v>
      </c>
      <c r="E60" s="94" t="s">
        <v>5740</v>
      </c>
      <c r="F60" s="1126"/>
      <c r="G60" s="1127"/>
      <c r="H60" s="1136">
        <f t="shared" si="2"/>
        <v>0</v>
      </c>
      <c r="I60" s="1134"/>
      <c r="J60" s="1135"/>
      <c r="K60" s="1128">
        <f t="shared" si="3"/>
        <v>0</v>
      </c>
      <c r="Q60" s="91"/>
      <c r="R60" s="91"/>
    </row>
    <row r="61" spans="1:18" ht="15">
      <c r="A61" s="92" t="s">
        <v>5871</v>
      </c>
      <c r="B61" s="94" t="s">
        <v>5872</v>
      </c>
      <c r="C61" s="94" t="s">
        <v>5873</v>
      </c>
      <c r="D61" s="94" t="s">
        <v>5735</v>
      </c>
      <c r="E61" s="94" t="s">
        <v>5874</v>
      </c>
      <c r="F61" s="1126"/>
      <c r="G61" s="1127"/>
      <c r="H61" s="1136">
        <f t="shared" si="2"/>
        <v>0</v>
      </c>
      <c r="I61" s="1134"/>
      <c r="J61" s="1135"/>
      <c r="K61" s="1128">
        <f t="shared" si="3"/>
        <v>0</v>
      </c>
      <c r="Q61" s="91"/>
      <c r="R61" s="91"/>
    </row>
    <row r="62" spans="1:18" ht="15">
      <c r="A62" s="92" t="s">
        <v>5875</v>
      </c>
      <c r="B62" s="94"/>
      <c r="C62" s="94" t="s">
        <v>5876</v>
      </c>
      <c r="D62" s="94" t="s">
        <v>5735</v>
      </c>
      <c r="E62" s="94" t="s">
        <v>5860</v>
      </c>
      <c r="F62" s="1126">
        <v>514</v>
      </c>
      <c r="G62" s="1127">
        <v>1220.7642209999999</v>
      </c>
      <c r="H62" s="1136">
        <f t="shared" si="2"/>
        <v>627472.80959399999</v>
      </c>
      <c r="I62" s="1134">
        <v>500</v>
      </c>
      <c r="J62" s="1135">
        <v>1220.76</v>
      </c>
      <c r="K62" s="1128">
        <f t="shared" si="3"/>
        <v>610380</v>
      </c>
      <c r="Q62" s="91"/>
      <c r="R62" s="91"/>
    </row>
    <row r="63" spans="1:18" ht="15">
      <c r="A63" s="92" t="s">
        <v>5877</v>
      </c>
      <c r="B63" s="94" t="s">
        <v>5878</v>
      </c>
      <c r="C63" s="94" t="s">
        <v>5879</v>
      </c>
      <c r="D63" s="94" t="s">
        <v>5735</v>
      </c>
      <c r="E63" s="94" t="s">
        <v>5880</v>
      </c>
      <c r="F63" s="1126"/>
      <c r="G63" s="1127">
        <v>1280.0355</v>
      </c>
      <c r="H63" s="1136">
        <f t="shared" si="2"/>
        <v>0</v>
      </c>
      <c r="I63" s="1134"/>
      <c r="J63" s="1135"/>
      <c r="K63" s="1128">
        <f t="shared" si="3"/>
        <v>0</v>
      </c>
      <c r="Q63" s="91"/>
      <c r="R63" s="91"/>
    </row>
    <row r="64" spans="1:18" ht="15">
      <c r="A64" s="92" t="s">
        <v>5881</v>
      </c>
      <c r="B64" s="92" t="s">
        <v>5882</v>
      </c>
      <c r="C64" s="92" t="s">
        <v>5883</v>
      </c>
      <c r="D64" s="92" t="s">
        <v>5735</v>
      </c>
      <c r="E64" s="92" t="s">
        <v>5884</v>
      </c>
      <c r="F64" s="93">
        <v>56</v>
      </c>
      <c r="G64" s="1127">
        <v>25789.913390000002</v>
      </c>
      <c r="H64" s="1136">
        <f t="shared" si="2"/>
        <v>1444235.1498400001</v>
      </c>
      <c r="I64" s="1134">
        <v>56</v>
      </c>
      <c r="J64" s="1135">
        <v>25789.91</v>
      </c>
      <c r="K64" s="1128">
        <f t="shared" si="3"/>
        <v>1444234.96</v>
      </c>
      <c r="Q64" s="91"/>
      <c r="R64" s="91"/>
    </row>
    <row r="65" spans="1:18" ht="15">
      <c r="A65" s="92" t="s">
        <v>5885</v>
      </c>
      <c r="B65" s="92" t="s">
        <v>5886</v>
      </c>
      <c r="C65" s="92" t="s">
        <v>5887</v>
      </c>
      <c r="D65" s="92" t="s">
        <v>5735</v>
      </c>
      <c r="E65" s="92" t="s">
        <v>5888</v>
      </c>
      <c r="F65" s="92">
        <v>156</v>
      </c>
      <c r="G65" s="1127">
        <v>20719.204871000002</v>
      </c>
      <c r="H65" s="1136">
        <f t="shared" si="2"/>
        <v>3232195.9598760004</v>
      </c>
      <c r="I65" s="1134">
        <v>156</v>
      </c>
      <c r="J65" s="1135">
        <v>20719.2</v>
      </c>
      <c r="K65" s="1128">
        <f t="shared" si="3"/>
        <v>3232195.2</v>
      </c>
      <c r="Q65" s="91"/>
      <c r="R65" s="91"/>
    </row>
    <row r="66" spans="1:18" ht="18.75" customHeight="1">
      <c r="A66" s="92" t="s">
        <v>5889</v>
      </c>
      <c r="B66" s="92" t="s">
        <v>5890</v>
      </c>
      <c r="C66" s="92" t="s">
        <v>5891</v>
      </c>
      <c r="D66" s="92" t="s">
        <v>5735</v>
      </c>
      <c r="E66" s="92" t="s">
        <v>5892</v>
      </c>
      <c r="F66" s="92">
        <v>123</v>
      </c>
      <c r="G66" s="1127">
        <v>42440.034549999997</v>
      </c>
      <c r="H66" s="1136">
        <f t="shared" si="2"/>
        <v>5220124.2496499997</v>
      </c>
      <c r="I66" s="92">
        <v>123</v>
      </c>
      <c r="J66" s="1132">
        <v>42440.03</v>
      </c>
      <c r="K66" s="1128">
        <f t="shared" si="3"/>
        <v>5220123.6899999995</v>
      </c>
      <c r="Q66" s="91"/>
      <c r="R66" s="91"/>
    </row>
    <row r="67" spans="1:18" ht="11.1" customHeight="1">
      <c r="A67" s="92"/>
      <c r="B67" s="94"/>
      <c r="C67" s="94"/>
      <c r="D67" s="94"/>
      <c r="E67" s="94"/>
      <c r="F67" s="92"/>
      <c r="G67" s="92"/>
      <c r="H67" s="92"/>
      <c r="I67" s="92"/>
      <c r="J67" s="1132"/>
      <c r="K67" s="92"/>
      <c r="Q67" s="91"/>
      <c r="R67" s="91"/>
    </row>
    <row r="68" spans="1:18" ht="11.1" customHeight="1" thickBot="1">
      <c r="A68" s="92"/>
      <c r="B68" s="94"/>
      <c r="C68" s="94"/>
      <c r="D68" s="94"/>
      <c r="E68" s="94"/>
      <c r="F68" s="92"/>
      <c r="G68" s="92"/>
      <c r="H68" s="146"/>
      <c r="I68" s="92"/>
      <c r="J68" s="1132"/>
      <c r="K68" s="146"/>
      <c r="Q68" s="91"/>
      <c r="R68" s="91"/>
    </row>
    <row r="69" spans="1:18" ht="15">
      <c r="A69" s="84" t="s">
        <v>1776</v>
      </c>
      <c r="B69" s="84"/>
      <c r="C69" s="84"/>
      <c r="D69" s="84"/>
      <c r="E69" s="84"/>
      <c r="F69" s="84"/>
      <c r="G69" s="137"/>
      <c r="H69" s="1123">
        <f>SUM(H70:H82)</f>
        <v>29451314.243900001</v>
      </c>
      <c r="I69" s="1137"/>
      <c r="J69" s="1138"/>
      <c r="K69" s="1139">
        <f>SUM(K70:K82)</f>
        <v>26336000</v>
      </c>
      <c r="Q69" s="91"/>
      <c r="R69" s="91"/>
    </row>
    <row r="70" spans="1:18" ht="15">
      <c r="A70" s="92" t="s">
        <v>5893</v>
      </c>
      <c r="B70" s="94" t="s">
        <v>5894</v>
      </c>
      <c r="C70" s="94" t="s">
        <v>5895</v>
      </c>
      <c r="D70" s="94" t="s">
        <v>5735</v>
      </c>
      <c r="E70" s="94" t="s">
        <v>5896</v>
      </c>
      <c r="F70" s="84"/>
      <c r="G70" s="137"/>
      <c r="H70" s="84"/>
      <c r="I70" s="1134"/>
      <c r="J70" s="1135"/>
      <c r="K70" s="84"/>
      <c r="Q70" s="91"/>
      <c r="R70" s="91"/>
    </row>
    <row r="71" spans="1:18" ht="15">
      <c r="A71" s="92" t="s">
        <v>5897</v>
      </c>
      <c r="B71" s="94" t="s">
        <v>5898</v>
      </c>
      <c r="C71" s="94" t="s">
        <v>5899</v>
      </c>
      <c r="D71" s="94" t="s">
        <v>5735</v>
      </c>
      <c r="E71" s="94" t="s">
        <v>5900</v>
      </c>
      <c r="F71" s="84"/>
      <c r="G71" s="137"/>
      <c r="H71" s="84"/>
      <c r="I71" s="1134"/>
      <c r="J71" s="1135"/>
      <c r="K71" s="84"/>
      <c r="Q71" s="91"/>
      <c r="R71" s="91"/>
    </row>
    <row r="72" spans="1:18" ht="15">
      <c r="A72" s="92" t="s">
        <v>5893</v>
      </c>
      <c r="B72" s="94" t="s">
        <v>5894</v>
      </c>
      <c r="C72" s="94" t="s">
        <v>5901</v>
      </c>
      <c r="D72" s="94" t="s">
        <v>5735</v>
      </c>
      <c r="E72" s="94" t="s">
        <v>5896</v>
      </c>
      <c r="F72" s="84"/>
      <c r="G72" s="137"/>
      <c r="H72" s="84"/>
      <c r="I72" s="1134"/>
      <c r="J72" s="1135"/>
      <c r="K72" s="84"/>
      <c r="Q72" s="91"/>
      <c r="R72" s="91"/>
    </row>
    <row r="73" spans="1:18" ht="15">
      <c r="A73" s="92" t="s">
        <v>5897</v>
      </c>
      <c r="B73" s="94" t="s">
        <v>5898</v>
      </c>
      <c r="C73" s="94" t="s">
        <v>5902</v>
      </c>
      <c r="D73" s="94" t="s">
        <v>5735</v>
      </c>
      <c r="E73" s="94" t="s">
        <v>5896</v>
      </c>
      <c r="F73" s="1126">
        <v>115</v>
      </c>
      <c r="G73" s="1140">
        <v>24200</v>
      </c>
      <c r="H73" s="1128">
        <f>F73*G73</f>
        <v>2783000</v>
      </c>
      <c r="I73" s="1134">
        <v>50</v>
      </c>
      <c r="J73" s="1141">
        <v>24200</v>
      </c>
      <c r="K73" s="1128">
        <f>I73*J73</f>
        <v>1210000</v>
      </c>
      <c r="Q73" s="91"/>
      <c r="R73" s="91"/>
    </row>
    <row r="74" spans="1:18" ht="15">
      <c r="A74" s="92" t="s">
        <v>5897</v>
      </c>
      <c r="B74" s="94" t="s">
        <v>5898</v>
      </c>
      <c r="C74" s="94" t="s">
        <v>5902</v>
      </c>
      <c r="D74" s="94" t="s">
        <v>5735</v>
      </c>
      <c r="E74" s="94" t="s">
        <v>5860</v>
      </c>
      <c r="F74" s="1126">
        <v>36</v>
      </c>
      <c r="G74" s="1140">
        <v>96800</v>
      </c>
      <c r="H74" s="1128">
        <f t="shared" ref="H74:H82" si="4">F74*G74</f>
        <v>3484800</v>
      </c>
      <c r="I74" s="1134">
        <v>80</v>
      </c>
      <c r="J74" s="1141">
        <v>96800</v>
      </c>
      <c r="K74" s="1128">
        <f t="shared" ref="K74:K82" si="5">I74*J74</f>
        <v>7744000</v>
      </c>
      <c r="Q74" s="91"/>
      <c r="R74" s="91"/>
    </row>
    <row r="75" spans="1:18" ht="15">
      <c r="A75" s="92" t="s">
        <v>5897</v>
      </c>
      <c r="B75" s="94" t="s">
        <v>5898</v>
      </c>
      <c r="C75" s="94" t="s">
        <v>5902</v>
      </c>
      <c r="D75" s="94" t="s">
        <v>5735</v>
      </c>
      <c r="E75" s="94" t="s">
        <v>5903</v>
      </c>
      <c r="F75" s="1126">
        <v>63</v>
      </c>
      <c r="G75" s="1140">
        <v>48400</v>
      </c>
      <c r="H75" s="1128">
        <f t="shared" si="4"/>
        <v>3049200</v>
      </c>
      <c r="I75" s="1134">
        <v>10</v>
      </c>
      <c r="J75" s="1141">
        <v>48400</v>
      </c>
      <c r="K75" s="1128">
        <f t="shared" si="5"/>
        <v>484000</v>
      </c>
      <c r="Q75" s="91"/>
      <c r="R75" s="91"/>
    </row>
    <row r="76" spans="1:18" ht="15">
      <c r="A76" s="92" t="s">
        <v>5897</v>
      </c>
      <c r="B76" s="94" t="s">
        <v>5898</v>
      </c>
      <c r="C76" s="94" t="s">
        <v>5902</v>
      </c>
      <c r="D76" s="94" t="s">
        <v>5735</v>
      </c>
      <c r="E76" s="94" t="s">
        <v>5904</v>
      </c>
      <c r="F76" s="1126"/>
      <c r="G76" s="1140"/>
      <c r="H76" s="1128">
        <f t="shared" si="4"/>
        <v>0</v>
      </c>
      <c r="I76" s="1134"/>
      <c r="J76" s="1141">
        <v>24200</v>
      </c>
      <c r="K76" s="1128">
        <f t="shared" si="5"/>
        <v>0</v>
      </c>
      <c r="Q76" s="91"/>
      <c r="R76" s="91"/>
    </row>
    <row r="77" spans="1:18" ht="15">
      <c r="A77" s="92" t="s">
        <v>5893</v>
      </c>
      <c r="B77" s="94" t="s">
        <v>5894</v>
      </c>
      <c r="C77" s="94" t="s">
        <v>5905</v>
      </c>
      <c r="D77" s="94" t="s">
        <v>5735</v>
      </c>
      <c r="E77" s="94" t="s">
        <v>5896</v>
      </c>
      <c r="F77" s="1126">
        <v>497</v>
      </c>
      <c r="G77" s="1140">
        <v>9999.34591</v>
      </c>
      <c r="H77" s="1128">
        <f t="shared" si="4"/>
        <v>4969674.9172700001</v>
      </c>
      <c r="I77" s="1134">
        <v>370</v>
      </c>
      <c r="J77" s="1141">
        <v>9999.35</v>
      </c>
      <c r="K77" s="1128">
        <f t="shared" si="5"/>
        <v>3699759.5</v>
      </c>
      <c r="Q77" s="91"/>
      <c r="R77" s="91"/>
    </row>
    <row r="78" spans="1:18" ht="15">
      <c r="A78" s="92" t="s">
        <v>5893</v>
      </c>
      <c r="B78" s="94" t="s">
        <v>5894</v>
      </c>
      <c r="C78" s="94" t="s">
        <v>5905</v>
      </c>
      <c r="D78" s="94" t="s">
        <v>5735</v>
      </c>
      <c r="E78" s="94" t="s">
        <v>5903</v>
      </c>
      <c r="F78" s="93">
        <v>412</v>
      </c>
      <c r="G78" s="1131">
        <v>22594.48259</v>
      </c>
      <c r="H78" s="1128">
        <f t="shared" si="4"/>
        <v>9308926.8270800002</v>
      </c>
      <c r="I78" s="1134">
        <v>380</v>
      </c>
      <c r="J78" s="1141">
        <v>22594.48</v>
      </c>
      <c r="K78" s="1128">
        <f t="shared" si="5"/>
        <v>8585902.4000000004</v>
      </c>
      <c r="Q78" s="91"/>
      <c r="R78" s="91"/>
    </row>
    <row r="79" spans="1:18" ht="15">
      <c r="A79" s="92" t="s">
        <v>5893</v>
      </c>
      <c r="B79" s="94" t="s">
        <v>5894</v>
      </c>
      <c r="C79" s="94" t="s">
        <v>5905</v>
      </c>
      <c r="D79" s="94" t="s">
        <v>5735</v>
      </c>
      <c r="E79" s="94" t="s">
        <v>5904</v>
      </c>
      <c r="F79" s="93">
        <v>87</v>
      </c>
      <c r="G79" s="1142">
        <v>2244.1896499999998</v>
      </c>
      <c r="H79" s="1128">
        <f t="shared" si="4"/>
        <v>195244.49954999998</v>
      </c>
      <c r="I79" s="1134">
        <v>40</v>
      </c>
      <c r="J79" s="1141">
        <v>2244.19</v>
      </c>
      <c r="K79" s="1128">
        <f t="shared" si="5"/>
        <v>89767.6</v>
      </c>
      <c r="Q79" s="91"/>
      <c r="R79" s="91"/>
    </row>
    <row r="80" spans="1:18" ht="15">
      <c r="A80" s="92" t="s">
        <v>5893</v>
      </c>
      <c r="B80" s="94" t="s">
        <v>5894</v>
      </c>
      <c r="C80" s="94" t="s">
        <v>5906</v>
      </c>
      <c r="D80" s="94" t="s">
        <v>5735</v>
      </c>
      <c r="E80" s="94" t="s">
        <v>5896</v>
      </c>
      <c r="F80" s="93">
        <v>268</v>
      </c>
      <c r="G80" s="1142">
        <v>13739</v>
      </c>
      <c r="H80" s="1128">
        <f t="shared" si="4"/>
        <v>3682052</v>
      </c>
      <c r="I80" s="1134">
        <v>250</v>
      </c>
      <c r="J80" s="1141">
        <v>13693.802</v>
      </c>
      <c r="K80" s="1128">
        <f t="shared" si="5"/>
        <v>3423450.5</v>
      </c>
      <c r="Q80" s="91"/>
      <c r="R80" s="91"/>
    </row>
    <row r="81" spans="1:18" ht="15">
      <c r="A81" s="92" t="s">
        <v>5893</v>
      </c>
      <c r="B81" s="94" t="s">
        <v>5894</v>
      </c>
      <c r="C81" s="94" t="s">
        <v>5906</v>
      </c>
      <c r="D81" s="94" t="s">
        <v>5735</v>
      </c>
      <c r="E81" s="94" t="s">
        <v>5903</v>
      </c>
      <c r="F81" s="93">
        <v>48</v>
      </c>
      <c r="G81" s="1142">
        <v>27478</v>
      </c>
      <c r="H81" s="1128">
        <f t="shared" si="4"/>
        <v>1318944</v>
      </c>
      <c r="I81" s="1134">
        <v>40</v>
      </c>
      <c r="J81" s="1141">
        <v>27478</v>
      </c>
      <c r="K81" s="1128">
        <f t="shared" si="5"/>
        <v>1099120</v>
      </c>
      <c r="Q81" s="91"/>
      <c r="R81" s="91"/>
    </row>
    <row r="82" spans="1:18" ht="15">
      <c r="A82" s="92" t="s">
        <v>5893</v>
      </c>
      <c r="B82" s="94" t="s">
        <v>5894</v>
      </c>
      <c r="C82" s="94" t="s">
        <v>5906</v>
      </c>
      <c r="D82" s="94" t="s">
        <v>5735</v>
      </c>
      <c r="E82" s="94" t="s">
        <v>5860</v>
      </c>
      <c r="F82" s="93">
        <v>12</v>
      </c>
      <c r="G82" s="1142">
        <v>54956</v>
      </c>
      <c r="H82" s="1128">
        <f t="shared" si="4"/>
        <v>659472</v>
      </c>
      <c r="I82" s="1134"/>
      <c r="J82" s="1141"/>
      <c r="K82" s="84">
        <f t="shared" si="5"/>
        <v>0</v>
      </c>
      <c r="Q82" s="91"/>
      <c r="R82" s="91"/>
    </row>
    <row r="83" spans="1:18" ht="11.1" customHeight="1">
      <c r="A83" s="92"/>
      <c r="B83" s="94"/>
      <c r="C83" s="94"/>
      <c r="D83" s="94"/>
      <c r="E83" s="94"/>
      <c r="F83" s="92"/>
      <c r="G83" s="92"/>
      <c r="H83" s="93"/>
      <c r="I83" s="93"/>
      <c r="J83" s="1143"/>
      <c r="K83" s="93"/>
    </row>
    <row r="84" spans="1:18" ht="11.1" customHeight="1">
      <c r="A84" s="92"/>
      <c r="B84" s="94"/>
      <c r="C84" s="94"/>
      <c r="D84" s="94"/>
      <c r="E84" s="94"/>
      <c r="F84" s="92"/>
      <c r="G84" s="92"/>
      <c r="H84" s="92"/>
      <c r="I84" s="92"/>
      <c r="J84" s="1132"/>
      <c r="K84" s="1117"/>
    </row>
    <row r="85" spans="1:18" ht="11.1" customHeight="1" thickBot="1">
      <c r="A85" s="92"/>
      <c r="B85" s="94"/>
      <c r="C85" s="94"/>
      <c r="D85" s="94"/>
      <c r="E85" s="94"/>
      <c r="F85" s="92"/>
      <c r="G85" s="92"/>
      <c r="H85" s="213"/>
      <c r="I85" s="92"/>
      <c r="J85" s="1132"/>
      <c r="K85" s="213"/>
    </row>
    <row r="86" spans="1:18">
      <c r="A86" s="214" t="s">
        <v>1778</v>
      </c>
      <c r="B86" s="215"/>
      <c r="C86" s="215"/>
      <c r="D86" s="215"/>
      <c r="E86" s="215"/>
      <c r="F86" s="214"/>
      <c r="G86" s="1144"/>
      <c r="H86" s="1145"/>
      <c r="I86" s="1146"/>
      <c r="J86" s="1147"/>
      <c r="K86" s="1148">
        <v>11000</v>
      </c>
    </row>
    <row r="87" spans="1:18">
      <c r="A87" s="214" t="s">
        <v>5907</v>
      </c>
      <c r="B87" s="215" t="s">
        <v>5908</v>
      </c>
      <c r="C87" s="215" t="s">
        <v>5909</v>
      </c>
      <c r="D87" s="215" t="s">
        <v>5910</v>
      </c>
      <c r="E87" s="215" t="s">
        <v>5911</v>
      </c>
      <c r="F87" s="214"/>
      <c r="G87" s="214"/>
      <c r="H87" s="1149"/>
      <c r="I87" s="1150">
        <v>120</v>
      </c>
      <c r="J87" s="1151">
        <v>82</v>
      </c>
      <c r="K87" s="1152">
        <f>I87*J87</f>
        <v>9840</v>
      </c>
    </row>
    <row r="88" spans="1:18">
      <c r="A88" s="214" t="s">
        <v>5912</v>
      </c>
      <c r="B88" s="215" t="s">
        <v>5913</v>
      </c>
      <c r="C88" s="215" t="s">
        <v>5912</v>
      </c>
      <c r="D88" s="215" t="s">
        <v>5910</v>
      </c>
      <c r="E88" s="215" t="s">
        <v>5914</v>
      </c>
      <c r="F88" s="214"/>
      <c r="G88" s="214"/>
      <c r="H88" s="1149"/>
      <c r="I88" s="1150">
        <v>5</v>
      </c>
      <c r="J88" s="1153">
        <v>220</v>
      </c>
      <c r="K88" s="1152">
        <f t="shared" ref="K88:K90" si="6">I88*J88</f>
        <v>1100</v>
      </c>
    </row>
    <row r="89" spans="1:18">
      <c r="A89" s="214"/>
      <c r="B89" s="215"/>
      <c r="C89" s="215"/>
      <c r="D89" s="215"/>
      <c r="E89" s="215"/>
      <c r="F89" s="214"/>
      <c r="G89" s="214"/>
      <c r="H89" s="1149"/>
      <c r="I89" s="1150"/>
      <c r="J89" s="1154"/>
      <c r="K89" s="1149">
        <f t="shared" si="6"/>
        <v>0</v>
      </c>
    </row>
    <row r="90" spans="1:18" ht="11.1" customHeight="1">
      <c r="A90" s="92"/>
      <c r="B90" s="94"/>
      <c r="C90" s="94"/>
      <c r="D90" s="94"/>
      <c r="E90" s="94"/>
      <c r="F90" s="92"/>
      <c r="G90" s="92"/>
      <c r="H90" s="213"/>
      <c r="I90" s="93"/>
      <c r="J90" s="1143"/>
      <c r="K90" s="1152">
        <f t="shared" si="6"/>
        <v>0</v>
      </c>
    </row>
    <row r="91" spans="1:18" ht="11.1" customHeight="1">
      <c r="A91" s="92"/>
      <c r="B91" s="94"/>
      <c r="C91" s="94"/>
      <c r="D91" s="94"/>
      <c r="E91" s="94"/>
      <c r="F91" s="92"/>
      <c r="G91" s="92"/>
      <c r="H91" s="92"/>
      <c r="I91" s="92"/>
      <c r="J91" s="1132"/>
      <c r="K91" s="1117"/>
    </row>
    <row r="92" spans="1:18" ht="11.1" customHeight="1" thickBot="1">
      <c r="A92" s="92"/>
      <c r="B92" s="94"/>
      <c r="C92" s="94"/>
      <c r="D92" s="94"/>
      <c r="E92" s="94"/>
      <c r="F92" s="92"/>
      <c r="G92" s="92"/>
      <c r="H92" s="146"/>
      <c r="I92" s="92"/>
      <c r="J92" s="1132"/>
      <c r="K92" s="146"/>
    </row>
    <row r="93" spans="1:18" ht="13.5" thickBot="1">
      <c r="A93" s="84" t="s">
        <v>67</v>
      </c>
      <c r="B93" s="84"/>
      <c r="C93" s="84"/>
      <c r="D93" s="84"/>
      <c r="E93" s="84"/>
      <c r="F93" s="84"/>
      <c r="G93" s="137"/>
      <c r="H93" s="1155">
        <f>SUM(H94:H107)</f>
        <v>130870071.2</v>
      </c>
      <c r="I93" s="143"/>
      <c r="J93" s="1124"/>
      <c r="K93" s="1155">
        <f>SUM(K94:K107)</f>
        <v>122267000</v>
      </c>
    </row>
    <row r="94" spans="1:18" ht="13.5" customHeight="1">
      <c r="A94" s="84" t="s">
        <v>53</v>
      </c>
      <c r="B94" s="94" t="s">
        <v>87</v>
      </c>
      <c r="C94" s="90"/>
      <c r="D94" s="90"/>
      <c r="E94" s="90"/>
      <c r="F94" s="90"/>
      <c r="G94" s="90"/>
      <c r="H94" s="1156">
        <v>12954000.58</v>
      </c>
      <c r="I94" s="139"/>
      <c r="J94" s="1157"/>
      <c r="K94" s="1156">
        <v>12954000.58</v>
      </c>
    </row>
    <row r="95" spans="1:18" ht="13.5" customHeight="1">
      <c r="A95" s="84" t="s">
        <v>54</v>
      </c>
      <c r="B95" s="94" t="s">
        <v>260</v>
      </c>
      <c r="C95" s="90"/>
      <c r="D95" s="90"/>
      <c r="E95" s="90"/>
      <c r="F95" s="90"/>
      <c r="G95" s="90"/>
      <c r="H95" s="1156">
        <v>44185750.850000001</v>
      </c>
      <c r="I95" s="139"/>
      <c r="J95" s="1157"/>
      <c r="K95" s="1156">
        <v>44185750.850000001</v>
      </c>
    </row>
    <row r="96" spans="1:18" ht="13.5" customHeight="1">
      <c r="A96" s="84" t="s">
        <v>55</v>
      </c>
      <c r="B96" s="94" t="s">
        <v>89</v>
      </c>
      <c r="C96" s="90"/>
      <c r="D96" s="90"/>
      <c r="E96" s="90"/>
      <c r="F96" s="90"/>
      <c r="G96" s="90"/>
      <c r="H96" s="1156">
        <v>3285145.01</v>
      </c>
      <c r="I96" s="139"/>
      <c r="J96" s="1157"/>
      <c r="K96" s="1156">
        <v>328514.01</v>
      </c>
    </row>
    <row r="97" spans="1:11">
      <c r="A97" s="84" t="s">
        <v>56</v>
      </c>
      <c r="B97" s="94" t="s">
        <v>90</v>
      </c>
      <c r="C97" s="90"/>
      <c r="D97" s="90"/>
      <c r="E97" s="90"/>
      <c r="F97" s="90"/>
      <c r="G97" s="90"/>
      <c r="H97" s="1156">
        <v>511494.53</v>
      </c>
      <c r="I97" s="139"/>
      <c r="J97" s="1157"/>
      <c r="K97" s="1156">
        <v>511494.63</v>
      </c>
    </row>
    <row r="98" spans="1:11">
      <c r="A98" s="84" t="s">
        <v>57</v>
      </c>
      <c r="B98" s="94" t="s">
        <v>88</v>
      </c>
      <c r="C98" s="90"/>
      <c r="D98" s="90"/>
      <c r="E98" s="90"/>
      <c r="F98" s="90"/>
      <c r="G98" s="90"/>
      <c r="H98" s="1156">
        <v>152493.46</v>
      </c>
      <c r="I98" s="139"/>
      <c r="J98" s="1157"/>
      <c r="K98" s="1156">
        <v>1652493.53</v>
      </c>
    </row>
    <row r="99" spans="1:11">
      <c r="A99" s="84" t="s">
        <v>58</v>
      </c>
      <c r="B99" s="94" t="s">
        <v>71</v>
      </c>
      <c r="C99" s="90"/>
      <c r="D99" s="90"/>
      <c r="E99" s="90"/>
      <c r="F99" s="90"/>
      <c r="G99" s="90"/>
      <c r="H99" s="1156">
        <v>5230033.54</v>
      </c>
      <c r="I99" s="139"/>
      <c r="J99" s="1157"/>
      <c r="K99" s="1156">
        <v>5230033.6399999997</v>
      </c>
    </row>
    <row r="100" spans="1:11">
      <c r="A100" s="84" t="s">
        <v>59</v>
      </c>
      <c r="B100" s="94" t="s">
        <v>68</v>
      </c>
      <c r="C100" s="90"/>
      <c r="D100" s="90"/>
      <c r="E100" s="90"/>
      <c r="F100" s="90"/>
      <c r="G100" s="90"/>
      <c r="H100" s="1156">
        <v>32895746.609999999</v>
      </c>
      <c r="I100" s="139"/>
      <c r="J100" s="1157"/>
      <c r="K100" s="1156">
        <v>32895746.609999999</v>
      </c>
    </row>
    <row r="101" spans="1:11">
      <c r="A101" s="84" t="s">
        <v>60</v>
      </c>
      <c r="B101" s="94" t="s">
        <v>69</v>
      </c>
      <c r="C101" s="90"/>
      <c r="D101" s="90"/>
      <c r="E101" s="90"/>
      <c r="F101" s="90"/>
      <c r="G101" s="90"/>
      <c r="H101" s="1156"/>
      <c r="I101" s="139"/>
      <c r="J101" s="1157"/>
      <c r="K101" s="1156">
        <v>0</v>
      </c>
    </row>
    <row r="102" spans="1:11">
      <c r="A102" s="84" t="s">
        <v>61</v>
      </c>
      <c r="B102" s="94" t="s">
        <v>91</v>
      </c>
      <c r="C102" s="90"/>
      <c r="D102" s="90"/>
      <c r="E102" s="90"/>
      <c r="F102" s="90"/>
      <c r="G102" s="90"/>
      <c r="H102" s="1156">
        <v>1274989.1499999999</v>
      </c>
      <c r="I102" s="139"/>
      <c r="J102" s="1157"/>
      <c r="K102" s="1156">
        <v>1274989.1499999999</v>
      </c>
    </row>
    <row r="103" spans="1:11">
      <c r="A103" s="84" t="s">
        <v>62</v>
      </c>
      <c r="B103" s="94" t="s">
        <v>86</v>
      </c>
      <c r="C103" s="90"/>
      <c r="D103" s="90"/>
      <c r="E103" s="90"/>
      <c r="F103" s="90"/>
      <c r="G103" s="90"/>
      <c r="H103" s="1156">
        <v>13064737.949999999</v>
      </c>
      <c r="I103" s="139"/>
      <c r="J103" s="1157"/>
      <c r="K103" s="1156">
        <v>13064737.949999999</v>
      </c>
    </row>
    <row r="104" spans="1:11">
      <c r="A104" s="84" t="s">
        <v>63</v>
      </c>
      <c r="B104" s="94" t="s">
        <v>72</v>
      </c>
      <c r="C104" s="90"/>
      <c r="D104" s="90"/>
      <c r="E104" s="90"/>
      <c r="F104" s="90"/>
      <c r="G104" s="90"/>
      <c r="H104" s="1156">
        <v>18815.240000000002</v>
      </c>
      <c r="I104" s="139"/>
      <c r="J104" s="1158"/>
      <c r="K104" s="1156">
        <v>18815.240000000002</v>
      </c>
    </row>
    <row r="105" spans="1:11">
      <c r="A105" s="84" t="s">
        <v>64</v>
      </c>
      <c r="B105" s="94" t="s">
        <v>92</v>
      </c>
      <c r="C105" s="90"/>
      <c r="D105" s="90"/>
      <c r="E105" s="90"/>
      <c r="F105" s="90"/>
      <c r="G105" s="90"/>
      <c r="H105" s="1156">
        <v>483772.04</v>
      </c>
      <c r="I105" s="139"/>
      <c r="J105" s="1158"/>
      <c r="K105" s="1156">
        <v>483772.04</v>
      </c>
    </row>
    <row r="106" spans="1:11">
      <c r="A106" s="84" t="s">
        <v>65</v>
      </c>
      <c r="B106" s="94" t="s">
        <v>93</v>
      </c>
      <c r="C106" s="90"/>
      <c r="D106" s="90"/>
      <c r="E106" s="90"/>
      <c r="F106" s="90"/>
      <c r="G106" s="90"/>
      <c r="H106" s="1156">
        <v>194527.64</v>
      </c>
      <c r="I106" s="139"/>
      <c r="J106" s="1158"/>
      <c r="K106" s="1156">
        <v>194527.64</v>
      </c>
    </row>
    <row r="107" spans="1:11" ht="13.5" thickBot="1">
      <c r="A107" s="84" t="s">
        <v>66</v>
      </c>
      <c r="B107" s="94" t="s">
        <v>70</v>
      </c>
      <c r="C107" s="90"/>
      <c r="D107" s="90"/>
      <c r="E107" s="90"/>
      <c r="G107" s="90"/>
      <c r="H107" s="1156">
        <v>16618564.6</v>
      </c>
      <c r="I107" s="139"/>
      <c r="J107" s="1158"/>
      <c r="K107" s="1156">
        <v>9472124.1300000008</v>
      </c>
    </row>
    <row r="108" spans="1:11" ht="15.75" thickBot="1">
      <c r="A108" s="140" t="s">
        <v>73</v>
      </c>
      <c r="B108" s="141"/>
      <c r="C108" s="141"/>
      <c r="D108" s="141"/>
      <c r="E108" s="141"/>
      <c r="F108" s="90"/>
      <c r="G108" s="142"/>
      <c r="H108" s="1159">
        <f>SUM(H8,H53,H69,H93)</f>
        <v>192530141.54486835</v>
      </c>
      <c r="I108" s="144"/>
      <c r="J108" s="1160"/>
      <c r="K108" s="1161">
        <f>SUM(K8,K53,K69,K86,K93)</f>
        <v>179152999.9998875</v>
      </c>
    </row>
    <row r="109" spans="1:11">
      <c r="A109" s="7"/>
      <c r="B109" s="7"/>
      <c r="C109" s="7"/>
      <c r="D109" s="7"/>
      <c r="E109" s="7"/>
      <c r="F109" s="7"/>
      <c r="G109" s="7"/>
      <c r="H109" s="7"/>
      <c r="I109" s="7"/>
      <c r="J109" s="1162"/>
      <c r="K109" s="7"/>
    </row>
    <row r="110" spans="1:11" s="9" customFormat="1" ht="15.75">
      <c r="B110" s="5"/>
      <c r="C110" s="5"/>
      <c r="D110" s="5"/>
      <c r="E110" s="5"/>
      <c r="F110" s="5"/>
      <c r="G110" s="5"/>
      <c r="H110" s="5"/>
      <c r="I110" s="5"/>
      <c r="J110" s="45"/>
      <c r="K110" s="5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N81"/>
  <sheetViews>
    <sheetView zoomScaleSheetLayoutView="100" workbookViewId="0">
      <selection activeCell="M7" sqref="M7"/>
    </sheetView>
  </sheetViews>
  <sheetFormatPr defaultRowHeight="15"/>
  <cols>
    <col min="1" max="1" width="34.140625" style="968" customWidth="1"/>
    <col min="2" max="2" width="25.7109375" style="968" customWidth="1"/>
    <col min="3" max="3" width="9.28515625" style="973" bestFit="1" customWidth="1"/>
    <col min="4" max="4" width="14.7109375" style="973" customWidth="1"/>
    <col min="5" max="5" width="15" style="973" customWidth="1"/>
    <col min="6" max="6" width="9.28515625" style="973" bestFit="1" customWidth="1"/>
    <col min="7" max="7" width="14.42578125" style="967" customWidth="1"/>
    <col min="8" max="8" width="11.42578125" style="967" bestFit="1" customWidth="1"/>
    <col min="9" max="9" width="12.42578125" style="967" bestFit="1" customWidth="1"/>
    <col min="10" max="11" width="11.42578125" style="967" bestFit="1" customWidth="1"/>
    <col min="12" max="14" width="9.140625" style="967"/>
    <col min="15" max="16384" width="9.140625" style="968"/>
  </cols>
  <sheetData>
    <row r="1" spans="1:10">
      <c r="A1" s="961"/>
      <c r="B1" s="962" t="s">
        <v>156</v>
      </c>
      <c r="C1" s="963"/>
      <c r="D1" s="964" t="s">
        <v>5612</v>
      </c>
      <c r="E1" s="965"/>
      <c r="F1" s="966"/>
      <c r="G1" s="966"/>
      <c r="H1" s="963"/>
    </row>
    <row r="2" spans="1:10">
      <c r="A2" s="961"/>
      <c r="B2" s="962" t="s">
        <v>157</v>
      </c>
      <c r="C2" s="963"/>
      <c r="D2" s="964"/>
      <c r="E2" s="965">
        <v>6113079</v>
      </c>
      <c r="F2" s="966"/>
      <c r="G2" s="966"/>
      <c r="H2" s="963"/>
    </row>
    <row r="3" spans="1:10">
      <c r="A3" s="961"/>
      <c r="B3" s="962"/>
      <c r="C3" s="969"/>
      <c r="D3" s="1395" t="s">
        <v>5613</v>
      </c>
      <c r="E3" s="1396"/>
      <c r="F3" s="966"/>
      <c r="G3" s="966"/>
      <c r="H3" s="969"/>
    </row>
    <row r="4" spans="1:10">
      <c r="A4" s="961"/>
      <c r="B4" s="962" t="s">
        <v>1732</v>
      </c>
      <c r="C4" s="970"/>
      <c r="D4" s="971" t="s">
        <v>261</v>
      </c>
      <c r="E4" s="972"/>
      <c r="F4" s="972"/>
      <c r="G4" s="972"/>
      <c r="H4" s="970"/>
    </row>
    <row r="5" spans="1:10">
      <c r="D5" s="968"/>
      <c r="E5" s="968"/>
      <c r="F5" s="968"/>
      <c r="G5" s="968"/>
      <c r="H5" s="973"/>
    </row>
    <row r="6" spans="1:10" ht="21" customHeight="1">
      <c r="A6" s="1390" t="s">
        <v>40</v>
      </c>
      <c r="B6" s="1392" t="s">
        <v>285</v>
      </c>
      <c r="C6" s="1394" t="s">
        <v>1748</v>
      </c>
      <c r="D6" s="1394"/>
      <c r="E6" s="1394"/>
      <c r="F6" s="1394"/>
      <c r="G6" s="1394" t="s">
        <v>1749</v>
      </c>
      <c r="H6" s="1394"/>
      <c r="I6" s="1394"/>
      <c r="J6" s="1394"/>
    </row>
    <row r="7" spans="1:10" ht="54.75" customHeight="1">
      <c r="A7" s="1391"/>
      <c r="B7" s="1393"/>
      <c r="C7" s="974" t="s">
        <v>15</v>
      </c>
      <c r="D7" s="975" t="s">
        <v>37</v>
      </c>
      <c r="E7" s="976" t="s">
        <v>38</v>
      </c>
      <c r="F7" s="976" t="s">
        <v>1705</v>
      </c>
      <c r="G7" s="977" t="s">
        <v>15</v>
      </c>
      <c r="H7" s="978" t="s">
        <v>37</v>
      </c>
      <c r="I7" s="979" t="s">
        <v>38</v>
      </c>
      <c r="J7" s="980" t="s">
        <v>1705</v>
      </c>
    </row>
    <row r="8" spans="1:10">
      <c r="A8" s="1397" t="s">
        <v>290</v>
      </c>
      <c r="B8" s="1397"/>
      <c r="C8" s="981">
        <f>SUM(C9:C13)</f>
        <v>334</v>
      </c>
      <c r="D8" s="982">
        <f>SUM(D9:D13)</f>
        <v>1606341.4</v>
      </c>
      <c r="E8" s="983">
        <f t="shared" ref="E8:E53" si="0">SUM(D8/C8)</f>
        <v>4809.405389221557</v>
      </c>
      <c r="F8" s="981">
        <f>SUM(F9:F13)</f>
        <v>261</v>
      </c>
      <c r="G8" s="984">
        <f>SUM(G9:G13)</f>
        <v>351</v>
      </c>
      <c r="H8" s="985">
        <f>SUM(H9:H13)</f>
        <v>2316800.4</v>
      </c>
      <c r="I8" s="986">
        <f t="shared" ref="I8:I14" si="1">SUM(H8/G8)</f>
        <v>6600.57094017094</v>
      </c>
      <c r="J8" s="987">
        <f>SUM(J9:J13)</f>
        <v>253</v>
      </c>
    </row>
    <row r="9" spans="1:10" ht="20.100000000000001" customHeight="1">
      <c r="A9" s="988" t="s">
        <v>5614</v>
      </c>
      <c r="B9" s="989" t="s">
        <v>5615</v>
      </c>
      <c r="C9" s="990">
        <v>175</v>
      </c>
      <c r="D9" s="991">
        <v>288541</v>
      </c>
      <c r="E9" s="992">
        <f t="shared" si="0"/>
        <v>1648.8057142857142</v>
      </c>
      <c r="F9" s="990">
        <v>169</v>
      </c>
      <c r="G9" s="990">
        <v>140</v>
      </c>
      <c r="H9" s="991">
        <v>208461</v>
      </c>
      <c r="I9" s="992">
        <f t="shared" si="1"/>
        <v>1489.0071428571428</v>
      </c>
      <c r="J9" s="990">
        <v>148</v>
      </c>
    </row>
    <row r="10" spans="1:10" ht="20.100000000000001" customHeight="1">
      <c r="A10" s="988" t="s">
        <v>5616</v>
      </c>
      <c r="B10" s="989" t="s">
        <v>5617</v>
      </c>
      <c r="C10" s="990">
        <v>67</v>
      </c>
      <c r="D10" s="991">
        <v>24625</v>
      </c>
      <c r="E10" s="992">
        <f t="shared" si="0"/>
        <v>367.53731343283584</v>
      </c>
      <c r="F10" s="990">
        <v>45</v>
      </c>
      <c r="G10" s="990">
        <v>76</v>
      </c>
      <c r="H10" s="991">
        <v>29973.4</v>
      </c>
      <c r="I10" s="992">
        <f t="shared" si="1"/>
        <v>394.38684210526316</v>
      </c>
      <c r="J10" s="990">
        <v>49</v>
      </c>
    </row>
    <row r="11" spans="1:10" ht="20.100000000000001" customHeight="1">
      <c r="A11" s="988" t="s">
        <v>5618</v>
      </c>
      <c r="B11" s="989" t="s">
        <v>5619</v>
      </c>
      <c r="C11" s="990">
        <v>92</v>
      </c>
      <c r="D11" s="991">
        <v>1293175.3999999999</v>
      </c>
      <c r="E11" s="992">
        <f t="shared" si="0"/>
        <v>14056.254347826087</v>
      </c>
      <c r="F11" s="990">
        <v>47</v>
      </c>
      <c r="G11" s="990">
        <v>135</v>
      </c>
      <c r="H11" s="991">
        <v>2078366</v>
      </c>
      <c r="I11" s="992">
        <f t="shared" si="1"/>
        <v>15395.303703703703</v>
      </c>
      <c r="J11" s="990">
        <v>56</v>
      </c>
    </row>
    <row r="12" spans="1:10" ht="20.100000000000001" customHeight="1">
      <c r="A12" s="988" t="s">
        <v>5620</v>
      </c>
      <c r="B12" s="989" t="s">
        <v>5621</v>
      </c>
      <c r="C12" s="990"/>
      <c r="D12" s="991"/>
      <c r="E12" s="992" t="e">
        <f t="shared" si="0"/>
        <v>#DIV/0!</v>
      </c>
      <c r="F12" s="990"/>
      <c r="G12" s="990"/>
      <c r="H12" s="991"/>
      <c r="I12" s="992" t="e">
        <f t="shared" si="1"/>
        <v>#DIV/0!</v>
      </c>
      <c r="J12" s="990"/>
    </row>
    <row r="13" spans="1:10" ht="20.100000000000001" customHeight="1">
      <c r="A13" s="988" t="s">
        <v>5622</v>
      </c>
      <c r="B13" s="989" t="s">
        <v>5623</v>
      </c>
      <c r="C13" s="990"/>
      <c r="D13" s="991"/>
      <c r="E13" s="992" t="e">
        <f t="shared" si="0"/>
        <v>#DIV/0!</v>
      </c>
      <c r="F13" s="990"/>
      <c r="G13" s="990"/>
      <c r="H13" s="991"/>
      <c r="I13" s="992" t="e">
        <f t="shared" si="1"/>
        <v>#DIV/0!</v>
      </c>
      <c r="J13" s="990"/>
    </row>
    <row r="14" spans="1:10" ht="20.100000000000001" customHeight="1">
      <c r="A14" s="1398" t="s">
        <v>291</v>
      </c>
      <c r="B14" s="1398"/>
      <c r="C14" s="982">
        <f>SUM(C15+C55)</f>
        <v>362</v>
      </c>
      <c r="D14" s="982">
        <f>SUM(D15+D55)</f>
        <v>18997620.5</v>
      </c>
      <c r="E14" s="982">
        <f t="shared" si="0"/>
        <v>52479.614640883978</v>
      </c>
      <c r="F14" s="982">
        <f>SUM(F15+F55)</f>
        <v>147</v>
      </c>
      <c r="G14" s="985">
        <f>SUM(G15+G55)</f>
        <v>386</v>
      </c>
      <c r="H14" s="985">
        <f>SUM(H15+H55)</f>
        <v>18928000</v>
      </c>
      <c r="I14" s="985">
        <f t="shared" si="1"/>
        <v>49036.269430051812</v>
      </c>
      <c r="J14" s="985">
        <f>SUM(J15+J55)</f>
        <v>184</v>
      </c>
    </row>
    <row r="15" spans="1:10" ht="20.100000000000001" customHeight="1">
      <c r="A15" s="1399" t="s">
        <v>5624</v>
      </c>
      <c r="B15" s="1399"/>
      <c r="C15" s="993">
        <f>SUM(C16+C19+C25+C31+C39+C48)</f>
        <v>75</v>
      </c>
      <c r="D15" s="993">
        <f>SUM(D16+D18+D19+D25+D31+D39+D48)</f>
        <v>8303738.5</v>
      </c>
      <c r="E15" s="993">
        <f t="shared" si="0"/>
        <v>110716.51333333334</v>
      </c>
      <c r="F15" s="993">
        <f>SUM(F16+F19+F25+F31+F39+F48)</f>
        <v>73</v>
      </c>
      <c r="G15" s="994">
        <f>SUM(G16+G19+G25+G31+G39+G48)</f>
        <v>80</v>
      </c>
      <c r="H15" s="995">
        <f>SUM(H16+H18+H19+H25+H31+H39+H48)</f>
        <v>8682000</v>
      </c>
      <c r="I15" s="994">
        <f>SUM(H15/G15)</f>
        <v>108525</v>
      </c>
      <c r="J15" s="994">
        <f>SUM(J16+J19+J25+J31+J39+J48)</f>
        <v>80</v>
      </c>
    </row>
    <row r="16" spans="1:10" ht="20.100000000000001" customHeight="1">
      <c r="A16" s="996" t="s">
        <v>5625</v>
      </c>
      <c r="B16" s="997" t="s">
        <v>5626</v>
      </c>
      <c r="C16" s="998"/>
      <c r="D16" s="993">
        <f>SUM(D17:D18)</f>
        <v>0</v>
      </c>
      <c r="E16" s="983" t="e">
        <f t="shared" si="0"/>
        <v>#DIV/0!</v>
      </c>
      <c r="F16" s="998"/>
      <c r="G16" s="999"/>
      <c r="H16" s="1000">
        <f>SUM(H17:H18)</f>
        <v>0</v>
      </c>
      <c r="I16" s="1001" t="e">
        <f t="shared" ref="I16:I30" si="2">SUM(H16/G16)</f>
        <v>#DIV/0!</v>
      </c>
      <c r="J16" s="999"/>
    </row>
    <row r="17" spans="1:14" ht="20.100000000000001" customHeight="1">
      <c r="A17" s="1002" t="s">
        <v>5627</v>
      </c>
      <c r="B17" s="1003" t="s">
        <v>5626</v>
      </c>
      <c r="C17" s="990"/>
      <c r="D17" s="993"/>
      <c r="E17" s="992" t="e">
        <f t="shared" si="0"/>
        <v>#DIV/0!</v>
      </c>
      <c r="F17" s="990"/>
      <c r="G17" s="990"/>
      <c r="H17" s="1004"/>
      <c r="I17" s="992" t="e">
        <f t="shared" si="2"/>
        <v>#DIV/0!</v>
      </c>
      <c r="J17" s="990"/>
    </row>
    <row r="18" spans="1:14" ht="20.100000000000001" customHeight="1">
      <c r="A18" s="1005" t="s">
        <v>5628</v>
      </c>
      <c r="B18" s="988" t="s">
        <v>5629</v>
      </c>
      <c r="C18" s="990"/>
      <c r="D18" s="1006"/>
      <c r="E18" s="992" t="e">
        <f t="shared" si="0"/>
        <v>#DIV/0!</v>
      </c>
      <c r="F18" s="990"/>
      <c r="G18" s="990"/>
      <c r="H18" s="1007"/>
      <c r="I18" s="992" t="e">
        <f t="shared" si="2"/>
        <v>#DIV/0!</v>
      </c>
      <c r="J18" s="990"/>
    </row>
    <row r="19" spans="1:14" ht="20.100000000000001" customHeight="1">
      <c r="A19" s="996"/>
      <c r="B19" s="997" t="s">
        <v>5630</v>
      </c>
      <c r="C19" s="993">
        <v>3</v>
      </c>
      <c r="D19" s="993">
        <f>SUM(D20:D24)</f>
        <v>362151</v>
      </c>
      <c r="E19" s="983">
        <f t="shared" si="0"/>
        <v>120717</v>
      </c>
      <c r="F19" s="981">
        <v>3</v>
      </c>
      <c r="G19" s="1000">
        <v>4</v>
      </c>
      <c r="H19" s="1000">
        <f>SUM(H20:H24)</f>
        <v>355267</v>
      </c>
      <c r="I19" s="1001">
        <f t="shared" si="2"/>
        <v>88816.75</v>
      </c>
      <c r="J19" s="1008">
        <v>4</v>
      </c>
    </row>
    <row r="20" spans="1:14" s="973" customFormat="1" ht="20.100000000000001" customHeight="1">
      <c r="A20" s="1009" t="s">
        <v>5631</v>
      </c>
      <c r="B20" s="1010" t="s">
        <v>5632</v>
      </c>
      <c r="C20" s="990">
        <v>3</v>
      </c>
      <c r="D20" s="991">
        <v>123849</v>
      </c>
      <c r="E20" s="992">
        <f t="shared" si="0"/>
        <v>41283</v>
      </c>
      <c r="F20" s="990">
        <v>3</v>
      </c>
      <c r="G20" s="990">
        <v>4</v>
      </c>
      <c r="H20" s="991">
        <v>133023</v>
      </c>
      <c r="I20" s="992">
        <f t="shared" si="2"/>
        <v>33255.75</v>
      </c>
      <c r="J20" s="990">
        <v>4</v>
      </c>
      <c r="K20" s="1011"/>
      <c r="L20" s="1011"/>
      <c r="M20" s="1011"/>
      <c r="N20" s="1011"/>
    </row>
    <row r="21" spans="1:14" s="973" customFormat="1" ht="20.100000000000001" customHeight="1">
      <c r="A21" s="1009" t="s">
        <v>5633</v>
      </c>
      <c r="B21" s="1010" t="s">
        <v>5634</v>
      </c>
      <c r="C21" s="990">
        <v>3</v>
      </c>
      <c r="D21" s="991">
        <v>106920</v>
      </c>
      <c r="E21" s="992">
        <f t="shared" si="0"/>
        <v>35640</v>
      </c>
      <c r="F21" s="990">
        <v>3</v>
      </c>
      <c r="G21" s="990">
        <v>4</v>
      </c>
      <c r="H21" s="991">
        <v>114840</v>
      </c>
      <c r="I21" s="992">
        <f t="shared" si="2"/>
        <v>28710</v>
      </c>
      <c r="J21" s="990">
        <v>4</v>
      </c>
      <c r="K21" s="1011"/>
      <c r="L21" s="1011"/>
      <c r="M21" s="1011"/>
      <c r="N21" s="1011"/>
    </row>
    <row r="22" spans="1:14" s="973" customFormat="1" ht="20.100000000000001" customHeight="1">
      <c r="A22" s="1009" t="s">
        <v>5635</v>
      </c>
      <c r="B22" s="1010" t="s">
        <v>5636</v>
      </c>
      <c r="C22" s="990"/>
      <c r="D22" s="991"/>
      <c r="E22" s="992" t="e">
        <f t="shared" si="0"/>
        <v>#DIV/0!</v>
      </c>
      <c r="F22" s="990"/>
      <c r="G22" s="990"/>
      <c r="H22" s="991"/>
      <c r="I22" s="992" t="e">
        <f t="shared" si="2"/>
        <v>#DIV/0!</v>
      </c>
      <c r="J22" s="990"/>
      <c r="K22" s="1011"/>
      <c r="L22" s="1011"/>
      <c r="M22" s="1011"/>
      <c r="N22" s="1011"/>
    </row>
    <row r="23" spans="1:14" s="973" customFormat="1" ht="20.100000000000001" customHeight="1">
      <c r="A23" s="1009" t="s">
        <v>5637</v>
      </c>
      <c r="B23" s="1010" t="s">
        <v>5638</v>
      </c>
      <c r="C23" s="990">
        <v>3</v>
      </c>
      <c r="D23" s="991">
        <v>71280</v>
      </c>
      <c r="E23" s="992">
        <f t="shared" si="0"/>
        <v>23760</v>
      </c>
      <c r="F23" s="990">
        <v>3</v>
      </c>
      <c r="G23" s="990">
        <v>4</v>
      </c>
      <c r="H23" s="991">
        <v>76560</v>
      </c>
      <c r="I23" s="992">
        <f t="shared" si="2"/>
        <v>19140</v>
      </c>
      <c r="J23" s="990">
        <v>4</v>
      </c>
      <c r="K23" s="1011"/>
      <c r="L23" s="1011"/>
      <c r="M23" s="1011"/>
      <c r="N23" s="1011"/>
    </row>
    <row r="24" spans="1:14" s="973" customFormat="1" ht="20.100000000000001" customHeight="1">
      <c r="A24" s="1009" t="s">
        <v>5639</v>
      </c>
      <c r="B24" s="1010" t="s">
        <v>5629</v>
      </c>
      <c r="C24" s="990">
        <v>6</v>
      </c>
      <c r="D24" s="991">
        <v>60102</v>
      </c>
      <c r="E24" s="992">
        <f t="shared" si="0"/>
        <v>10017</v>
      </c>
      <c r="F24" s="990">
        <v>3</v>
      </c>
      <c r="G24" s="990">
        <v>4</v>
      </c>
      <c r="H24" s="991">
        <v>30844</v>
      </c>
      <c r="I24" s="992">
        <f t="shared" si="2"/>
        <v>7711</v>
      </c>
      <c r="J24" s="990">
        <v>4</v>
      </c>
      <c r="K24" s="1011"/>
      <c r="L24" s="1011"/>
      <c r="M24" s="1011"/>
      <c r="N24" s="1011"/>
    </row>
    <row r="25" spans="1:14" s="973" customFormat="1" ht="20.100000000000001" customHeight="1">
      <c r="A25" s="996"/>
      <c r="B25" s="997" t="s">
        <v>5640</v>
      </c>
      <c r="C25" s="1012">
        <v>7</v>
      </c>
      <c r="D25" s="993">
        <f>SUM(D26:D30)</f>
        <v>1496495</v>
      </c>
      <c r="E25" s="983">
        <f t="shared" si="0"/>
        <v>213785</v>
      </c>
      <c r="F25" s="981">
        <v>5</v>
      </c>
      <c r="G25" s="1013">
        <v>9</v>
      </c>
      <c r="H25" s="1000">
        <f>SUM(H26:H30)</f>
        <v>1706969</v>
      </c>
      <c r="I25" s="1001">
        <f t="shared" si="2"/>
        <v>189663.22222222222</v>
      </c>
      <c r="J25" s="1008">
        <v>9</v>
      </c>
      <c r="K25" s="1011"/>
      <c r="L25" s="1011"/>
      <c r="M25" s="1011"/>
      <c r="N25" s="1011"/>
    </row>
    <row r="26" spans="1:14" s="973" customFormat="1" ht="20.100000000000001" customHeight="1">
      <c r="A26" s="1009" t="s">
        <v>5641</v>
      </c>
      <c r="B26" s="1010" t="s">
        <v>5642</v>
      </c>
      <c r="C26" s="990">
        <v>7</v>
      </c>
      <c r="D26" s="1006">
        <v>166320</v>
      </c>
      <c r="E26" s="992">
        <f t="shared" si="0"/>
        <v>23760</v>
      </c>
      <c r="F26" s="990">
        <v>7</v>
      </c>
      <c r="G26" s="990">
        <v>9</v>
      </c>
      <c r="H26" s="1006">
        <v>189200</v>
      </c>
      <c r="I26" s="992">
        <f t="shared" si="2"/>
        <v>21022.222222222223</v>
      </c>
      <c r="J26" s="990">
        <v>9</v>
      </c>
      <c r="K26" s="1011"/>
      <c r="L26" s="1011"/>
      <c r="M26" s="1011"/>
      <c r="N26" s="1011"/>
    </row>
    <row r="27" spans="1:14" s="973" customFormat="1" ht="20.100000000000001" customHeight="1">
      <c r="A27" s="1009" t="s">
        <v>5643</v>
      </c>
      <c r="B27" s="1010" t="s">
        <v>5644</v>
      </c>
      <c r="C27" s="990">
        <v>7</v>
      </c>
      <c r="D27" s="1006">
        <v>223492</v>
      </c>
      <c r="E27" s="992">
        <f t="shared" si="0"/>
        <v>31927.428571428572</v>
      </c>
      <c r="F27" s="990">
        <v>7</v>
      </c>
      <c r="G27" s="990">
        <v>9</v>
      </c>
      <c r="H27" s="1006">
        <v>254237.5</v>
      </c>
      <c r="I27" s="992">
        <f t="shared" si="2"/>
        <v>28248.611111111109</v>
      </c>
      <c r="J27" s="990">
        <v>9</v>
      </c>
      <c r="K27" s="1011"/>
      <c r="L27" s="1011"/>
      <c r="M27" s="1011"/>
      <c r="N27" s="1011"/>
    </row>
    <row r="28" spans="1:14" s="973" customFormat="1" ht="20.100000000000001" customHeight="1">
      <c r="A28" s="1009" t="s">
        <v>5645</v>
      </c>
      <c r="B28" s="1010" t="s">
        <v>5646</v>
      </c>
      <c r="C28" s="990">
        <v>7</v>
      </c>
      <c r="D28" s="1006">
        <v>727650</v>
      </c>
      <c r="E28" s="992">
        <f t="shared" si="0"/>
        <v>103950</v>
      </c>
      <c r="F28" s="990">
        <v>7</v>
      </c>
      <c r="G28" s="990">
        <v>9</v>
      </c>
      <c r="H28" s="1006">
        <v>827750</v>
      </c>
      <c r="I28" s="992">
        <f t="shared" si="2"/>
        <v>91972.222222222219</v>
      </c>
      <c r="J28" s="990">
        <v>9</v>
      </c>
      <c r="K28" s="1011"/>
      <c r="L28" s="1011"/>
      <c r="M28" s="1011"/>
      <c r="N28" s="1011"/>
    </row>
    <row r="29" spans="1:14" s="973" customFormat="1" ht="20.100000000000001" customHeight="1">
      <c r="A29" s="1009" t="s">
        <v>5647</v>
      </c>
      <c r="B29" s="1010" t="s">
        <v>5648</v>
      </c>
      <c r="C29" s="990">
        <v>7</v>
      </c>
      <c r="D29" s="1006">
        <v>369023</v>
      </c>
      <c r="E29" s="992">
        <f t="shared" si="0"/>
        <v>52717.571428571428</v>
      </c>
      <c r="F29" s="990">
        <v>7</v>
      </c>
      <c r="G29" s="990">
        <v>9</v>
      </c>
      <c r="H29" s="1006">
        <v>418786.5</v>
      </c>
      <c r="I29" s="992">
        <f t="shared" si="2"/>
        <v>46531.833333333336</v>
      </c>
      <c r="J29" s="990">
        <v>9</v>
      </c>
      <c r="K29" s="1011"/>
      <c r="L29" s="1011"/>
      <c r="M29" s="1011"/>
      <c r="N29" s="1011"/>
    </row>
    <row r="30" spans="1:14" s="973" customFormat="1" ht="20.100000000000001" customHeight="1">
      <c r="A30" s="1009" t="s">
        <v>5649</v>
      </c>
      <c r="B30" s="1010" t="s">
        <v>5650</v>
      </c>
      <c r="C30" s="990">
        <v>7</v>
      </c>
      <c r="D30" s="1006">
        <v>10010</v>
      </c>
      <c r="E30" s="992">
        <f t="shared" si="0"/>
        <v>1430</v>
      </c>
      <c r="F30" s="990">
        <v>7</v>
      </c>
      <c r="G30" s="990">
        <v>12</v>
      </c>
      <c r="H30" s="1006">
        <v>16995</v>
      </c>
      <c r="I30" s="992">
        <f t="shared" si="2"/>
        <v>1416.25</v>
      </c>
      <c r="J30" s="990">
        <v>9</v>
      </c>
      <c r="K30" s="1011"/>
      <c r="L30" s="1011"/>
      <c r="M30" s="1011"/>
      <c r="N30" s="1011"/>
    </row>
    <row r="31" spans="1:14" s="973" customFormat="1" ht="20.100000000000001" customHeight="1">
      <c r="A31" s="996"/>
      <c r="B31" s="997" t="s">
        <v>5651</v>
      </c>
      <c r="C31" s="1012">
        <v>8</v>
      </c>
      <c r="D31" s="993">
        <f>SUM(D32:D38)</f>
        <v>1238484</v>
      </c>
      <c r="E31" s="983">
        <f t="shared" si="0"/>
        <v>154810.5</v>
      </c>
      <c r="F31" s="981">
        <v>8</v>
      </c>
      <c r="G31" s="1013">
        <v>11</v>
      </c>
      <c r="H31" s="1000">
        <f>SUM(H32:H38)</f>
        <v>1534261</v>
      </c>
      <c r="I31" s="1001">
        <f>SUM(H31/G31)</f>
        <v>139478.27272727274</v>
      </c>
      <c r="J31" s="1008">
        <v>11</v>
      </c>
      <c r="K31" s="1011"/>
      <c r="L31" s="1011"/>
      <c r="M31" s="1011"/>
      <c r="N31" s="1011"/>
    </row>
    <row r="32" spans="1:14" ht="20.100000000000001" customHeight="1">
      <c r="A32" s="1005" t="s">
        <v>5652</v>
      </c>
      <c r="B32" s="988" t="s">
        <v>5653</v>
      </c>
      <c r="C32" s="990"/>
      <c r="D32" s="1006"/>
      <c r="E32" s="992" t="e">
        <f t="shared" si="0"/>
        <v>#DIV/0!</v>
      </c>
      <c r="F32" s="990"/>
      <c r="G32" s="990"/>
      <c r="H32" s="1006"/>
      <c r="I32" s="992" t="e">
        <f>SUM(H32/G32)</f>
        <v>#DIV/0!</v>
      </c>
      <c r="J32" s="990"/>
    </row>
    <row r="33" spans="1:14" ht="20.100000000000001" customHeight="1">
      <c r="A33" s="1005" t="s">
        <v>5654</v>
      </c>
      <c r="B33" s="988" t="s">
        <v>5629</v>
      </c>
      <c r="C33" s="990">
        <v>8</v>
      </c>
      <c r="D33" s="1006">
        <v>68688</v>
      </c>
      <c r="E33" s="992">
        <f t="shared" si="0"/>
        <v>8586</v>
      </c>
      <c r="F33" s="990">
        <v>8</v>
      </c>
      <c r="G33" s="990">
        <v>10</v>
      </c>
      <c r="H33" s="1006">
        <v>79182</v>
      </c>
      <c r="I33" s="992">
        <f t="shared" ref="I33:I39" si="3">SUM(H33/G33)</f>
        <v>7918.2</v>
      </c>
      <c r="J33" s="990">
        <v>11</v>
      </c>
    </row>
    <row r="34" spans="1:14" ht="20.100000000000001" customHeight="1">
      <c r="A34" s="1005" t="s">
        <v>5655</v>
      </c>
      <c r="B34" s="988" t="s">
        <v>5656</v>
      </c>
      <c r="C34" s="990">
        <v>8</v>
      </c>
      <c r="D34" s="1006">
        <v>285120</v>
      </c>
      <c r="E34" s="992">
        <f t="shared" si="0"/>
        <v>35640</v>
      </c>
      <c r="F34" s="990">
        <v>8</v>
      </c>
      <c r="G34" s="990">
        <v>11</v>
      </c>
      <c r="H34" s="1006">
        <v>355080</v>
      </c>
      <c r="I34" s="992">
        <f t="shared" si="3"/>
        <v>32280</v>
      </c>
      <c r="J34" s="990">
        <v>11</v>
      </c>
    </row>
    <row r="35" spans="1:14" ht="20.100000000000001" customHeight="1">
      <c r="A35" s="1005" t="s">
        <v>5657</v>
      </c>
      <c r="B35" s="988" t="s">
        <v>5658</v>
      </c>
      <c r="C35" s="990">
        <v>8</v>
      </c>
      <c r="D35" s="1006">
        <v>190080</v>
      </c>
      <c r="E35" s="992">
        <f t="shared" si="0"/>
        <v>23760</v>
      </c>
      <c r="F35" s="990">
        <v>8</v>
      </c>
      <c r="G35" s="990">
        <v>11</v>
      </c>
      <c r="H35" s="1006">
        <v>277557.5</v>
      </c>
      <c r="I35" s="992">
        <f t="shared" si="3"/>
        <v>25232.5</v>
      </c>
      <c r="J35" s="990">
        <v>11</v>
      </c>
    </row>
    <row r="36" spans="1:14" ht="20.100000000000001" customHeight="1">
      <c r="A36" s="1005" t="s">
        <v>5659</v>
      </c>
      <c r="B36" s="988" t="s">
        <v>5660</v>
      </c>
      <c r="C36" s="990">
        <v>8</v>
      </c>
      <c r="D36" s="1006">
        <v>422027</v>
      </c>
      <c r="E36" s="992">
        <f t="shared" si="0"/>
        <v>52753.375</v>
      </c>
      <c r="F36" s="990">
        <v>8</v>
      </c>
      <c r="G36" s="990">
        <v>11</v>
      </c>
      <c r="H36" s="1006">
        <v>380434.5</v>
      </c>
      <c r="I36" s="992">
        <f t="shared" si="3"/>
        <v>34584.954545454544</v>
      </c>
      <c r="J36" s="990">
        <v>11</v>
      </c>
    </row>
    <row r="37" spans="1:14" ht="20.100000000000001" customHeight="1">
      <c r="A37" s="1005" t="s">
        <v>5661</v>
      </c>
      <c r="B37" s="988" t="s">
        <v>5662</v>
      </c>
      <c r="C37" s="990">
        <v>8</v>
      </c>
      <c r="D37" s="1006">
        <v>255420</v>
      </c>
      <c r="E37" s="992">
        <f t="shared" si="0"/>
        <v>31927.5</v>
      </c>
      <c r="F37" s="990">
        <v>8</v>
      </c>
      <c r="G37" s="990">
        <v>11</v>
      </c>
      <c r="H37" s="1006">
        <v>422042</v>
      </c>
      <c r="I37" s="992">
        <f t="shared" si="3"/>
        <v>38367.454545454544</v>
      </c>
      <c r="J37" s="990">
        <v>11</v>
      </c>
    </row>
    <row r="38" spans="1:14" ht="20.100000000000001" customHeight="1">
      <c r="A38" s="1005" t="s">
        <v>5663</v>
      </c>
      <c r="B38" s="1014" t="s">
        <v>5664</v>
      </c>
      <c r="C38" s="990">
        <v>10</v>
      </c>
      <c r="D38" s="1006">
        <v>17149</v>
      </c>
      <c r="E38" s="992">
        <f t="shared" si="0"/>
        <v>1714.9</v>
      </c>
      <c r="F38" s="990">
        <v>8</v>
      </c>
      <c r="G38" s="990">
        <v>14</v>
      </c>
      <c r="H38" s="1006">
        <v>19965</v>
      </c>
      <c r="I38" s="992">
        <f t="shared" si="3"/>
        <v>1426.0714285714287</v>
      </c>
      <c r="J38" s="990">
        <v>11</v>
      </c>
    </row>
    <row r="39" spans="1:14" ht="20.100000000000001" customHeight="1">
      <c r="A39" s="996"/>
      <c r="B39" s="1015" t="s">
        <v>5665</v>
      </c>
      <c r="C39" s="981">
        <v>55</v>
      </c>
      <c r="D39" s="993">
        <f>SUM(D40:D47)</f>
        <v>4782546.5</v>
      </c>
      <c r="E39" s="983">
        <f t="shared" si="0"/>
        <v>86955.390909090915</v>
      </c>
      <c r="F39" s="981">
        <v>55</v>
      </c>
      <c r="G39" s="1008">
        <v>53</v>
      </c>
      <c r="H39" s="1000">
        <f>SUM(H40:H47)</f>
        <v>4559352</v>
      </c>
      <c r="I39" s="1001">
        <f t="shared" si="3"/>
        <v>86025.509433962259</v>
      </c>
      <c r="J39" s="1008">
        <v>53</v>
      </c>
    </row>
    <row r="40" spans="1:14" s="973" customFormat="1" ht="20.100000000000001" customHeight="1">
      <c r="A40" s="1009" t="s">
        <v>5666</v>
      </c>
      <c r="B40" s="1016" t="s">
        <v>5667</v>
      </c>
      <c r="C40" s="1017"/>
      <c r="D40" s="1018"/>
      <c r="E40" s="1019" t="e">
        <f t="shared" si="0"/>
        <v>#DIV/0!</v>
      </c>
      <c r="F40" s="1017"/>
      <c r="G40" s="1017"/>
      <c r="H40" s="1018"/>
      <c r="I40" s="1019" t="e">
        <f>SUM(H40/G40)</f>
        <v>#DIV/0!</v>
      </c>
      <c r="J40" s="1017"/>
      <c r="K40" s="1011"/>
      <c r="L40" s="1011"/>
      <c r="M40" s="1011"/>
      <c r="N40" s="1011"/>
    </row>
    <row r="41" spans="1:14" s="973" customFormat="1" ht="20.100000000000001" customHeight="1">
      <c r="A41" s="1009" t="s">
        <v>5668</v>
      </c>
      <c r="B41" s="1016" t="s">
        <v>5669</v>
      </c>
      <c r="C41" s="1017">
        <v>55</v>
      </c>
      <c r="D41" s="1020">
        <v>1237758.5</v>
      </c>
      <c r="E41" s="1019">
        <f t="shared" si="0"/>
        <v>22504.7</v>
      </c>
      <c r="F41" s="1017">
        <v>54</v>
      </c>
      <c r="G41" s="1017">
        <v>53</v>
      </c>
      <c r="H41" s="1018">
        <v>962032</v>
      </c>
      <c r="I41" s="1019">
        <f>SUM(H41/G41)</f>
        <v>18151.547169811322</v>
      </c>
      <c r="J41" s="1017">
        <v>53</v>
      </c>
      <c r="K41" s="1011"/>
      <c r="L41" s="1011"/>
      <c r="M41" s="1011"/>
      <c r="N41" s="1011"/>
    </row>
    <row r="42" spans="1:14" s="973" customFormat="1" ht="20.100000000000001" customHeight="1">
      <c r="A42" s="1009" t="s">
        <v>5670</v>
      </c>
      <c r="B42" s="1016" t="s">
        <v>5671</v>
      </c>
      <c r="C42" s="1017"/>
      <c r="D42" s="1018"/>
      <c r="E42" s="1019" t="e">
        <f t="shared" si="0"/>
        <v>#DIV/0!</v>
      </c>
      <c r="F42" s="1017"/>
      <c r="G42" s="1017"/>
      <c r="H42" s="1018"/>
      <c r="I42" s="1019" t="e">
        <f t="shared" ref="I42:I53" si="4">SUM(H42/G42)</f>
        <v>#DIV/0!</v>
      </c>
      <c r="J42" s="1017"/>
      <c r="K42" s="1011"/>
      <c r="L42" s="1011"/>
      <c r="M42" s="1011"/>
      <c r="N42" s="1011"/>
    </row>
    <row r="43" spans="1:14" s="973" customFormat="1" ht="20.100000000000001" customHeight="1">
      <c r="A43" s="1009" t="s">
        <v>5672</v>
      </c>
      <c r="B43" s="1016" t="s">
        <v>5673</v>
      </c>
      <c r="C43" s="1017">
        <v>55</v>
      </c>
      <c r="D43" s="1018">
        <v>967835</v>
      </c>
      <c r="E43" s="1019">
        <f t="shared" si="0"/>
        <v>17597</v>
      </c>
      <c r="F43" s="1017">
        <v>54</v>
      </c>
      <c r="G43" s="1017">
        <v>53</v>
      </c>
      <c r="H43" s="1018">
        <v>1051129</v>
      </c>
      <c r="I43" s="1019">
        <f t="shared" si="4"/>
        <v>19832.622641509435</v>
      </c>
      <c r="J43" s="1017">
        <v>53</v>
      </c>
      <c r="K43" s="1011"/>
      <c r="L43" s="1011"/>
      <c r="M43" s="1011"/>
      <c r="N43" s="1011"/>
    </row>
    <row r="44" spans="1:14" s="973" customFormat="1" ht="20.100000000000001" customHeight="1">
      <c r="A44" s="1009" t="s">
        <v>5674</v>
      </c>
      <c r="B44" s="1016" t="s">
        <v>5675</v>
      </c>
      <c r="C44" s="1017"/>
      <c r="D44" s="1018"/>
      <c r="E44" s="1019" t="e">
        <f t="shared" si="0"/>
        <v>#DIV/0!</v>
      </c>
      <c r="F44" s="1017"/>
      <c r="G44" s="1017"/>
      <c r="H44" s="1018"/>
      <c r="I44" s="1019" t="e">
        <f t="shared" si="4"/>
        <v>#DIV/0!</v>
      </c>
      <c r="J44" s="1017"/>
      <c r="K44" s="1011"/>
      <c r="L44" s="1011"/>
      <c r="M44" s="1011"/>
      <c r="N44" s="1011"/>
    </row>
    <row r="45" spans="1:14" s="973" customFormat="1" ht="20.100000000000001" customHeight="1">
      <c r="A45" s="1009" t="s">
        <v>5676</v>
      </c>
      <c r="B45" s="1016" t="s">
        <v>5677</v>
      </c>
      <c r="C45" s="1017">
        <v>55</v>
      </c>
      <c r="D45" s="1018">
        <v>2368345</v>
      </c>
      <c r="E45" s="1019">
        <f t="shared" si="0"/>
        <v>43060.818181818184</v>
      </c>
      <c r="F45" s="1017">
        <v>54</v>
      </c>
      <c r="G45" s="1017">
        <v>53</v>
      </c>
      <c r="H45" s="1018">
        <v>2279932</v>
      </c>
      <c r="I45" s="1019">
        <f t="shared" si="4"/>
        <v>43017.584905660377</v>
      </c>
      <c r="J45" s="1017">
        <v>53</v>
      </c>
      <c r="K45" s="1011"/>
      <c r="L45" s="1011"/>
      <c r="M45" s="1011"/>
      <c r="N45" s="1011"/>
    </row>
    <row r="46" spans="1:14" s="973" customFormat="1" ht="20.100000000000001" customHeight="1">
      <c r="A46" s="1009" t="s">
        <v>5678</v>
      </c>
      <c r="B46" s="1010" t="s">
        <v>5629</v>
      </c>
      <c r="C46" s="1017"/>
      <c r="D46" s="1018"/>
      <c r="E46" s="1019" t="e">
        <f t="shared" si="0"/>
        <v>#DIV/0!</v>
      </c>
      <c r="F46" s="1017"/>
      <c r="G46" s="1017"/>
      <c r="H46" s="1018"/>
      <c r="I46" s="1019" t="e">
        <f t="shared" si="4"/>
        <v>#DIV/0!</v>
      </c>
      <c r="J46" s="1017"/>
      <c r="K46" s="1011"/>
      <c r="L46" s="1011"/>
      <c r="M46" s="1011"/>
      <c r="N46" s="1011"/>
    </row>
    <row r="47" spans="1:14" s="973" customFormat="1" ht="20.100000000000001" customHeight="1">
      <c r="A47" s="1009" t="s">
        <v>5679</v>
      </c>
      <c r="B47" s="1010" t="s">
        <v>5629</v>
      </c>
      <c r="C47" s="1017">
        <v>57</v>
      </c>
      <c r="D47" s="1018">
        <v>208608</v>
      </c>
      <c r="E47" s="1019">
        <f t="shared" si="0"/>
        <v>3659.7894736842104</v>
      </c>
      <c r="F47" s="1017">
        <v>54</v>
      </c>
      <c r="G47" s="1017">
        <v>53</v>
      </c>
      <c r="H47" s="1018">
        <v>266259</v>
      </c>
      <c r="I47" s="1019">
        <f t="shared" si="4"/>
        <v>5023.7547169811323</v>
      </c>
      <c r="J47" s="1017">
        <v>53</v>
      </c>
      <c r="K47" s="1011"/>
      <c r="L47" s="1011"/>
      <c r="M47" s="1011"/>
      <c r="N47" s="1011"/>
    </row>
    <row r="48" spans="1:14" s="1029" customFormat="1" ht="60.75" customHeight="1">
      <c r="A48" s="1021"/>
      <c r="B48" s="1015" t="s">
        <v>5680</v>
      </c>
      <c r="C48" s="1022">
        <v>2</v>
      </c>
      <c r="D48" s="1023">
        <f>SUM(D49:D54)</f>
        <v>424062</v>
      </c>
      <c r="E48" s="983">
        <f t="shared" si="0"/>
        <v>212031</v>
      </c>
      <c r="F48" s="1024">
        <v>2</v>
      </c>
      <c r="G48" s="1025">
        <v>3</v>
      </c>
      <c r="H48" s="1026">
        <f>SUM(H49:H54)</f>
        <v>526151</v>
      </c>
      <c r="I48" s="1001">
        <f t="shared" si="4"/>
        <v>175383.66666666666</v>
      </c>
      <c r="J48" s="1027">
        <v>3</v>
      </c>
      <c r="K48" s="1028"/>
      <c r="L48" s="1028"/>
      <c r="M48" s="1028"/>
      <c r="N48" s="1028"/>
    </row>
    <row r="49" spans="1:14" s="1035" customFormat="1" ht="20.100000000000001" customHeight="1">
      <c r="A49" s="1030" t="s">
        <v>5681</v>
      </c>
      <c r="B49" s="1016" t="s">
        <v>5682</v>
      </c>
      <c r="C49" s="1031">
        <v>2</v>
      </c>
      <c r="D49" s="1032">
        <v>175230</v>
      </c>
      <c r="E49" s="1033">
        <f t="shared" si="0"/>
        <v>87615</v>
      </c>
      <c r="F49" s="1031">
        <v>2</v>
      </c>
      <c r="G49" s="1031">
        <v>2</v>
      </c>
      <c r="H49" s="1032">
        <v>129800</v>
      </c>
      <c r="I49" s="1033">
        <f t="shared" si="4"/>
        <v>64900</v>
      </c>
      <c r="J49" s="1031">
        <v>2</v>
      </c>
      <c r="K49" s="1034"/>
      <c r="L49" s="1034"/>
      <c r="M49" s="1034"/>
      <c r="N49" s="1034"/>
    </row>
    <row r="50" spans="1:14" s="1035" customFormat="1" ht="20.100000000000001" customHeight="1">
      <c r="A50" s="1030" t="s">
        <v>5683</v>
      </c>
      <c r="B50" s="1016" t="s">
        <v>5684</v>
      </c>
      <c r="C50" s="1031">
        <v>2</v>
      </c>
      <c r="D50" s="1032">
        <v>184140</v>
      </c>
      <c r="E50" s="1033">
        <f t="shared" si="0"/>
        <v>92070</v>
      </c>
      <c r="F50" s="1031">
        <v>2</v>
      </c>
      <c r="G50" s="1031">
        <v>1</v>
      </c>
      <c r="H50" s="1032">
        <v>92070</v>
      </c>
      <c r="I50" s="1033">
        <f t="shared" si="4"/>
        <v>92070</v>
      </c>
      <c r="J50" s="1031">
        <v>1</v>
      </c>
      <c r="K50" s="1034"/>
      <c r="L50" s="1034"/>
      <c r="M50" s="1034"/>
      <c r="N50" s="1034"/>
    </row>
    <row r="51" spans="1:14" s="1035" customFormat="1" ht="20.100000000000001" customHeight="1">
      <c r="A51" s="1030" t="s">
        <v>5685</v>
      </c>
      <c r="B51" s="1016" t="s">
        <v>5686</v>
      </c>
      <c r="C51" s="1031"/>
      <c r="D51" s="1032"/>
      <c r="E51" s="1033" t="e">
        <f t="shared" si="0"/>
        <v>#DIV/0!</v>
      </c>
      <c r="F51" s="1031"/>
      <c r="G51" s="1031">
        <v>3</v>
      </c>
      <c r="H51" s="1032">
        <v>224015</v>
      </c>
      <c r="I51" s="1033">
        <f t="shared" si="4"/>
        <v>74671.666666666672</v>
      </c>
      <c r="J51" s="1031">
        <v>3</v>
      </c>
      <c r="K51" s="1034"/>
      <c r="L51" s="1034"/>
      <c r="M51" s="1034"/>
      <c r="N51" s="1034"/>
    </row>
    <row r="52" spans="1:14" s="1035" customFormat="1" ht="20.100000000000001" customHeight="1">
      <c r="A52" s="1030" t="s">
        <v>5687</v>
      </c>
      <c r="B52" s="1016" t="s">
        <v>5688</v>
      </c>
      <c r="C52" s="1031">
        <v>2</v>
      </c>
      <c r="D52" s="1032">
        <v>47520</v>
      </c>
      <c r="E52" s="1033">
        <f t="shared" si="0"/>
        <v>23760</v>
      </c>
      <c r="F52" s="1031">
        <v>2</v>
      </c>
      <c r="G52" s="1031">
        <v>3</v>
      </c>
      <c r="H52" s="1032">
        <v>58960</v>
      </c>
      <c r="I52" s="1033">
        <f t="shared" si="4"/>
        <v>19653.333333333332</v>
      </c>
      <c r="J52" s="1031">
        <v>3</v>
      </c>
      <c r="K52" s="1034"/>
      <c r="L52" s="1034"/>
      <c r="M52" s="1034"/>
      <c r="N52" s="1034"/>
    </row>
    <row r="53" spans="1:14" s="1035" customFormat="1" ht="20.100000000000001" customHeight="1">
      <c r="A53" s="1005" t="s">
        <v>5689</v>
      </c>
      <c r="B53" s="988" t="s">
        <v>5629</v>
      </c>
      <c r="C53" s="1031">
        <v>2</v>
      </c>
      <c r="D53" s="1032">
        <v>17172</v>
      </c>
      <c r="E53" s="1033">
        <f t="shared" si="0"/>
        <v>8586</v>
      </c>
      <c r="F53" s="1031">
        <v>2</v>
      </c>
      <c r="G53" s="1031">
        <v>3</v>
      </c>
      <c r="H53" s="1032">
        <v>21306</v>
      </c>
      <c r="I53" s="1033">
        <f t="shared" si="4"/>
        <v>7102</v>
      </c>
      <c r="J53" s="1031">
        <v>3</v>
      </c>
      <c r="K53" s="1034"/>
      <c r="L53" s="1034"/>
      <c r="M53" s="1034"/>
      <c r="N53" s="1034"/>
    </row>
    <row r="54" spans="1:14" s="1035" customFormat="1" ht="20.100000000000001" customHeight="1">
      <c r="A54" s="1030" t="s">
        <v>5690</v>
      </c>
      <c r="B54" s="1016" t="s">
        <v>5691</v>
      </c>
      <c r="C54" s="1031"/>
      <c r="D54" s="1032"/>
      <c r="E54" s="1033"/>
      <c r="F54" s="1031"/>
      <c r="G54" s="1031"/>
      <c r="H54" s="1032"/>
      <c r="I54" s="1033"/>
      <c r="J54" s="1031"/>
      <c r="K54" s="1034"/>
      <c r="L54" s="1034"/>
      <c r="M54" s="1034"/>
      <c r="N54" s="1034"/>
    </row>
    <row r="55" spans="1:14" ht="20.100000000000001" customHeight="1">
      <c r="A55" s="1400" t="s">
        <v>5692</v>
      </c>
      <c r="B55" s="1400"/>
      <c r="C55" s="993">
        <f>SUM(C56:C60)</f>
        <v>287</v>
      </c>
      <c r="D55" s="993">
        <f>SUM(D56:D60)</f>
        <v>10693882</v>
      </c>
      <c r="E55" s="983">
        <f t="shared" ref="E55:E67" si="5">SUM(D55/C55)</f>
        <v>37260.91289198606</v>
      </c>
      <c r="F55" s="993">
        <f>SUM(F56:F60)</f>
        <v>74</v>
      </c>
      <c r="G55" s="994">
        <f>SUM(G56:G60)</f>
        <v>306</v>
      </c>
      <c r="H55" s="995">
        <f>SUM(H56:H60)</f>
        <v>10246000</v>
      </c>
      <c r="I55" s="986">
        <f t="shared" ref="I55:I67" si="6">SUM(H55/G55)</f>
        <v>33483.660130718956</v>
      </c>
      <c r="J55" s="994">
        <f>SUM(J56:J60)</f>
        <v>104</v>
      </c>
    </row>
    <row r="56" spans="1:14" ht="20.100000000000001" customHeight="1">
      <c r="A56" s="1036" t="s">
        <v>5693</v>
      </c>
      <c r="B56" s="988" t="s">
        <v>5694</v>
      </c>
      <c r="C56" s="990">
        <v>1</v>
      </c>
      <c r="D56" s="991">
        <v>86900</v>
      </c>
      <c r="E56" s="992">
        <f t="shared" si="5"/>
        <v>86900</v>
      </c>
      <c r="F56" s="990"/>
      <c r="G56" s="990">
        <v>2</v>
      </c>
      <c r="H56" s="991">
        <f>SUM(I56/G56)</f>
        <v>86900</v>
      </c>
      <c r="I56" s="992">
        <v>173800</v>
      </c>
      <c r="J56" s="990">
        <v>2</v>
      </c>
    </row>
    <row r="57" spans="1:14" ht="20.100000000000001" customHeight="1">
      <c r="A57" s="1036" t="s">
        <v>5695</v>
      </c>
      <c r="B57" s="988" t="s">
        <v>5696</v>
      </c>
      <c r="C57" s="990"/>
      <c r="D57" s="991"/>
      <c r="E57" s="992" t="e">
        <f t="shared" si="5"/>
        <v>#DIV/0!</v>
      </c>
      <c r="F57" s="990"/>
      <c r="G57" s="990"/>
      <c r="H57" s="991"/>
      <c r="I57" s="992" t="e">
        <f t="shared" si="6"/>
        <v>#DIV/0!</v>
      </c>
      <c r="J57" s="990"/>
    </row>
    <row r="58" spans="1:14" ht="20.100000000000001" customHeight="1">
      <c r="A58" s="1036" t="s">
        <v>5697</v>
      </c>
      <c r="B58" s="988" t="s">
        <v>5698</v>
      </c>
      <c r="C58" s="990">
        <v>2</v>
      </c>
      <c r="D58" s="991">
        <v>770</v>
      </c>
      <c r="E58" s="992">
        <f t="shared" si="5"/>
        <v>385</v>
      </c>
      <c r="F58" s="990">
        <v>2</v>
      </c>
      <c r="G58" s="990">
        <v>2</v>
      </c>
      <c r="H58" s="991">
        <v>770</v>
      </c>
      <c r="I58" s="992">
        <f t="shared" si="6"/>
        <v>385</v>
      </c>
      <c r="J58" s="990">
        <v>2</v>
      </c>
    </row>
    <row r="59" spans="1:14" ht="20.100000000000001" customHeight="1">
      <c r="A59" s="1036" t="s">
        <v>5699</v>
      </c>
      <c r="B59" s="988" t="s">
        <v>5700</v>
      </c>
      <c r="C59" s="990"/>
      <c r="D59" s="991"/>
      <c r="E59" s="992" t="e">
        <f t="shared" si="5"/>
        <v>#DIV/0!</v>
      </c>
      <c r="F59" s="990"/>
      <c r="G59" s="990"/>
      <c r="H59" s="991"/>
      <c r="I59" s="992" t="e">
        <f t="shared" si="6"/>
        <v>#DIV/0!</v>
      </c>
      <c r="J59" s="990"/>
    </row>
    <row r="60" spans="1:14" s="1043" customFormat="1" ht="20.100000000000001" customHeight="1">
      <c r="A60" s="1037" t="s">
        <v>5701</v>
      </c>
      <c r="B60" s="1038" t="s">
        <v>5702</v>
      </c>
      <c r="C60" s="1039">
        <v>284</v>
      </c>
      <c r="D60" s="1040">
        <v>10606212</v>
      </c>
      <c r="E60" s="1040">
        <f t="shared" si="5"/>
        <v>37345.816901408449</v>
      </c>
      <c r="F60" s="1039">
        <v>72</v>
      </c>
      <c r="G60" s="1041">
        <v>302</v>
      </c>
      <c r="H60" s="1040">
        <v>10158330</v>
      </c>
      <c r="I60" s="1040">
        <f t="shared" si="6"/>
        <v>33636.854304635759</v>
      </c>
      <c r="J60" s="1041">
        <v>100</v>
      </c>
      <c r="K60" s="1042"/>
      <c r="L60" s="1042"/>
      <c r="M60" s="1042"/>
      <c r="N60" s="1042"/>
    </row>
    <row r="61" spans="1:14" ht="20.100000000000001" customHeight="1">
      <c r="A61" s="984" t="s">
        <v>292</v>
      </c>
      <c r="B61" s="1044"/>
      <c r="C61" s="981">
        <f>SUM(C62:C64)</f>
        <v>34</v>
      </c>
      <c r="D61" s="982">
        <f>SUM(D62:D64)</f>
        <v>20474.87</v>
      </c>
      <c r="E61" s="1045">
        <f t="shared" si="5"/>
        <v>602.20205882352934</v>
      </c>
      <c r="F61" s="981">
        <f>SUM(F62:F64)</f>
        <v>34</v>
      </c>
      <c r="G61" s="984">
        <f>SUM(G62:G64)</f>
        <v>118</v>
      </c>
      <c r="H61" s="985">
        <f>SUM(H62:H64)</f>
        <v>69999.5</v>
      </c>
      <c r="I61" s="1046">
        <f t="shared" si="6"/>
        <v>593.21610169491521</v>
      </c>
      <c r="J61" s="984">
        <f>SUM(J62:J64)</f>
        <v>118</v>
      </c>
    </row>
    <row r="62" spans="1:14" ht="20.100000000000001" customHeight="1">
      <c r="A62" s="988" t="s">
        <v>5703</v>
      </c>
      <c r="B62" s="988" t="s">
        <v>5704</v>
      </c>
      <c r="C62" s="990"/>
      <c r="D62" s="1047"/>
      <c r="E62" s="1048" t="e">
        <f t="shared" si="5"/>
        <v>#DIV/0!</v>
      </c>
      <c r="F62" s="990"/>
      <c r="G62" s="990"/>
      <c r="H62" s="1047"/>
      <c r="I62" s="1048" t="e">
        <f t="shared" si="6"/>
        <v>#DIV/0!</v>
      </c>
      <c r="J62" s="990"/>
    </row>
    <row r="63" spans="1:14" ht="20.100000000000001" customHeight="1">
      <c r="A63" s="988" t="s">
        <v>5705</v>
      </c>
      <c r="B63" s="1049" t="s">
        <v>5706</v>
      </c>
      <c r="C63" s="990">
        <v>32</v>
      </c>
      <c r="D63" s="1047">
        <v>18791.87</v>
      </c>
      <c r="E63" s="1048">
        <f t="shared" si="5"/>
        <v>587.24593749999997</v>
      </c>
      <c r="F63" s="990">
        <v>32</v>
      </c>
      <c r="G63" s="990">
        <v>117</v>
      </c>
      <c r="H63" s="1047">
        <v>69158</v>
      </c>
      <c r="I63" s="1048">
        <f t="shared" si="6"/>
        <v>591.09401709401709</v>
      </c>
      <c r="J63" s="990">
        <v>117</v>
      </c>
    </row>
    <row r="64" spans="1:14" ht="20.100000000000001" customHeight="1">
      <c r="A64" s="988" t="s">
        <v>5707</v>
      </c>
      <c r="B64" s="988" t="s">
        <v>5708</v>
      </c>
      <c r="C64" s="990">
        <v>2</v>
      </c>
      <c r="D64" s="1047">
        <v>1683</v>
      </c>
      <c r="E64" s="1048">
        <f t="shared" si="5"/>
        <v>841.5</v>
      </c>
      <c r="F64" s="990">
        <v>2</v>
      </c>
      <c r="G64" s="990">
        <v>1</v>
      </c>
      <c r="H64" s="1047">
        <v>841.5</v>
      </c>
      <c r="I64" s="1048">
        <f t="shared" si="6"/>
        <v>841.5</v>
      </c>
      <c r="J64" s="990">
        <v>1</v>
      </c>
    </row>
    <row r="65" spans="1:11" ht="20.100000000000001" customHeight="1">
      <c r="A65" s="984" t="s">
        <v>1699</v>
      </c>
      <c r="B65" s="1050"/>
      <c r="C65" s="981">
        <f>SUM(C66)</f>
        <v>13</v>
      </c>
      <c r="D65" s="982">
        <f>SUM(D66)</f>
        <v>514800</v>
      </c>
      <c r="E65" s="982">
        <f t="shared" si="5"/>
        <v>39600</v>
      </c>
      <c r="F65" s="981">
        <f>SUM(F66)</f>
        <v>13</v>
      </c>
      <c r="G65" s="984">
        <f>SUM(G66)</f>
        <v>2</v>
      </c>
      <c r="H65" s="985">
        <f>SUM(H66)</f>
        <v>79200</v>
      </c>
      <c r="I65" s="984">
        <f t="shared" si="6"/>
        <v>39600</v>
      </c>
      <c r="J65" s="984">
        <v>2</v>
      </c>
    </row>
    <row r="66" spans="1:11" ht="20.100000000000001" customHeight="1">
      <c r="A66" s="988" t="s">
        <v>5709</v>
      </c>
      <c r="B66" s="989" t="s">
        <v>5710</v>
      </c>
      <c r="C66" s="990">
        <v>13</v>
      </c>
      <c r="D66" s="1047">
        <v>514800</v>
      </c>
      <c r="E66" s="992">
        <f t="shared" si="5"/>
        <v>39600</v>
      </c>
      <c r="F66" s="990">
        <v>13</v>
      </c>
      <c r="G66" s="990">
        <v>2</v>
      </c>
      <c r="H66" s="1047">
        <v>79200</v>
      </c>
      <c r="I66" s="992">
        <f t="shared" si="6"/>
        <v>39600</v>
      </c>
      <c r="J66" s="990">
        <v>2</v>
      </c>
    </row>
    <row r="67" spans="1:11" ht="20.100000000000001" customHeight="1">
      <c r="A67" s="1400" t="s">
        <v>5711</v>
      </c>
      <c r="B67" s="1400"/>
      <c r="C67" s="983">
        <f>SUM(C8+C61+C65)</f>
        <v>381</v>
      </c>
      <c r="D67" s="983">
        <f>SUM(D8+D61+D65)</f>
        <v>2141616.27</v>
      </c>
      <c r="E67" s="983">
        <f t="shared" si="5"/>
        <v>5621.0400787401577</v>
      </c>
      <c r="F67" s="983">
        <f>SUM(F8+F61+F65)</f>
        <v>308</v>
      </c>
      <c r="G67" s="986">
        <f>SUM(G8+G61+G65)</f>
        <v>471</v>
      </c>
      <c r="H67" s="1051">
        <f>SUM(H8+H61+H65)</f>
        <v>2465999.9</v>
      </c>
      <c r="I67" s="986">
        <f t="shared" si="6"/>
        <v>5235.6685774946918</v>
      </c>
      <c r="J67" s="986">
        <f>SUM(J8+J61+J65)</f>
        <v>373</v>
      </c>
      <c r="K67" s="1052"/>
    </row>
    <row r="69" spans="1:11">
      <c r="B69" s="1053"/>
      <c r="C69" s="1053"/>
      <c r="D69" s="1053"/>
    </row>
    <row r="70" spans="1:11">
      <c r="D70" s="1011"/>
    </row>
    <row r="71" spans="1:11">
      <c r="D71" s="1011"/>
    </row>
    <row r="72" spans="1:11">
      <c r="D72" s="1011"/>
      <c r="F72" s="1020"/>
    </row>
    <row r="73" spans="1:11">
      <c r="D73" s="1011"/>
    </row>
    <row r="74" spans="1:11">
      <c r="D74" s="1011"/>
    </row>
    <row r="75" spans="1:11">
      <c r="D75" s="1011"/>
    </row>
    <row r="76" spans="1:11">
      <c r="D76" s="1011"/>
      <c r="E76" s="973" t="s">
        <v>5712</v>
      </c>
    </row>
    <row r="77" spans="1:11">
      <c r="D77" s="1011"/>
    </row>
    <row r="78" spans="1:11">
      <c r="D78" s="1011"/>
    </row>
    <row r="79" spans="1:11">
      <c r="D79" s="1011"/>
      <c r="F79" s="1020"/>
    </row>
    <row r="80" spans="1:11">
      <c r="D80" s="1011"/>
    </row>
    <row r="81" spans="4:4">
      <c r="D81" s="1011"/>
    </row>
  </sheetData>
  <mergeCells count="10">
    <mergeCell ref="A8:B8"/>
    <mergeCell ref="A14:B14"/>
    <mergeCell ref="A15:B15"/>
    <mergeCell ref="A55:B55"/>
    <mergeCell ref="A67:B67"/>
    <mergeCell ref="A6:A7"/>
    <mergeCell ref="B6:B7"/>
    <mergeCell ref="G6:J6"/>
    <mergeCell ref="C6:F6"/>
    <mergeCell ref="D3:E3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60"/>
  <sheetViews>
    <sheetView zoomScaleSheetLayoutView="100" workbookViewId="0">
      <selection activeCell="G9" sqref="G9"/>
    </sheetView>
  </sheetViews>
  <sheetFormatPr defaultRowHeight="11.25"/>
  <cols>
    <col min="1" max="1" width="5.42578125" style="8" customWidth="1"/>
    <col min="2" max="2" width="40" style="8" customWidth="1"/>
    <col min="3" max="3" width="23.42578125" style="8" customWidth="1"/>
    <col min="4" max="4" width="22.85546875" style="8" customWidth="1"/>
    <col min="5" max="5" width="14.28515625" style="8" bestFit="1" customWidth="1"/>
    <col min="6" max="6" width="20.140625" style="8" customWidth="1"/>
    <col min="7" max="16384" width="9.140625" style="8"/>
  </cols>
  <sheetData>
    <row r="1" spans="1:7" s="9" customFormat="1" ht="15.75">
      <c r="A1" s="166"/>
      <c r="B1" s="167" t="s">
        <v>156</v>
      </c>
      <c r="C1" s="98" t="str">
        <f>[4]Kadar.ode.!C1</f>
        <v>Унети назив здравствене установе</v>
      </c>
      <c r="D1" s="162"/>
      <c r="E1" s="162"/>
      <c r="F1" s="162"/>
      <c r="G1" s="164"/>
    </row>
    <row r="2" spans="1:7" s="9" customFormat="1" ht="15.75">
      <c r="A2" s="166"/>
      <c r="B2" s="167" t="s">
        <v>157</v>
      </c>
      <c r="C2" s="98" t="str">
        <f>[4]Kadar.ode.!C2</f>
        <v>Унети матични број здравствене установе</v>
      </c>
      <c r="D2" s="162"/>
      <c r="E2" s="162"/>
      <c r="F2" s="162"/>
      <c r="G2" s="164"/>
    </row>
    <row r="3" spans="1:7" s="9" customFormat="1" ht="15.75">
      <c r="A3" s="166"/>
      <c r="B3" s="167"/>
      <c r="C3" s="98"/>
      <c r="D3" s="162"/>
      <c r="E3" s="162"/>
      <c r="F3" s="162"/>
      <c r="G3" s="164"/>
    </row>
    <row r="4" spans="1:7" ht="14.25">
      <c r="A4" s="166"/>
      <c r="B4" s="167" t="s">
        <v>1733</v>
      </c>
      <c r="C4" s="161" t="s">
        <v>262</v>
      </c>
      <c r="D4" s="163"/>
      <c r="E4" s="163"/>
      <c r="F4" s="163"/>
      <c r="G4" s="165"/>
    </row>
    <row r="5" spans="1:7" ht="15.75">
      <c r="A5" s="47"/>
      <c r="B5" s="95"/>
      <c r="C5" s="158"/>
      <c r="D5" s="45"/>
    </row>
    <row r="6" spans="1:7" ht="12.75">
      <c r="A6" s="1401" t="s">
        <v>6</v>
      </c>
      <c r="B6" s="1388" t="s">
        <v>18</v>
      </c>
      <c r="C6" s="1388" t="s">
        <v>17</v>
      </c>
      <c r="D6" s="1388"/>
    </row>
    <row r="7" spans="1:7">
      <c r="A7" s="1401"/>
      <c r="B7" s="1388"/>
      <c r="C7" s="172" t="s">
        <v>1748</v>
      </c>
      <c r="D7" s="172" t="s">
        <v>1749</v>
      </c>
    </row>
    <row r="8" spans="1:7" ht="18" customHeight="1">
      <c r="A8" s="111" t="s">
        <v>75</v>
      </c>
      <c r="B8" s="110" t="s">
        <v>81</v>
      </c>
      <c r="C8" s="1172">
        <v>4157617.6</v>
      </c>
      <c r="D8" s="1172">
        <v>4500000</v>
      </c>
    </row>
    <row r="9" spans="1:7" ht="24" customHeight="1">
      <c r="A9" s="147" t="s">
        <v>76</v>
      </c>
      <c r="B9" s="110" t="s">
        <v>82</v>
      </c>
      <c r="C9" s="1172">
        <v>75840.600000000006</v>
      </c>
      <c r="D9" s="1172">
        <v>80000</v>
      </c>
    </row>
    <row r="10" spans="1:7" s="9" customFormat="1" ht="30" customHeight="1">
      <c r="A10" s="148" t="s">
        <v>6271</v>
      </c>
      <c r="B10" s="1173" t="s">
        <v>6272</v>
      </c>
      <c r="C10" s="1174">
        <f>SUM(C12:C313)</f>
        <v>34564450.929999977</v>
      </c>
      <c r="D10" s="1174">
        <f>SUM(D12:D313)</f>
        <v>33185999.999999978</v>
      </c>
      <c r="E10" s="1175"/>
    </row>
    <row r="11" spans="1:7">
      <c r="B11" s="1165" t="s">
        <v>6273</v>
      </c>
      <c r="C11" s="1166">
        <v>5060</v>
      </c>
      <c r="D11" s="1166">
        <v>5060</v>
      </c>
    </row>
    <row r="12" spans="1:7" ht="31.5">
      <c r="B12" s="1165" t="s">
        <v>6274</v>
      </c>
      <c r="C12" s="1166">
        <v>21945</v>
      </c>
      <c r="D12" s="1166">
        <v>21945</v>
      </c>
    </row>
    <row r="13" spans="1:7" ht="21">
      <c r="B13" s="1165" t="s">
        <v>6275</v>
      </c>
      <c r="C13" s="1166">
        <v>21945</v>
      </c>
      <c r="D13" s="1166">
        <v>21945</v>
      </c>
    </row>
    <row r="14" spans="1:7" ht="31.5">
      <c r="B14" s="1165" t="s">
        <v>6276</v>
      </c>
      <c r="C14" s="1166">
        <v>8160</v>
      </c>
      <c r="D14" s="1166">
        <v>8160</v>
      </c>
    </row>
    <row r="15" spans="1:7" ht="31.5">
      <c r="B15" s="1165" t="s">
        <v>6277</v>
      </c>
      <c r="C15" s="1166">
        <v>567000</v>
      </c>
      <c r="D15" s="1166">
        <v>567000</v>
      </c>
    </row>
    <row r="16" spans="1:7" ht="21">
      <c r="B16" s="1165" t="s">
        <v>6278</v>
      </c>
      <c r="C16" s="1166">
        <v>990</v>
      </c>
      <c r="D16" s="1166">
        <v>990</v>
      </c>
    </row>
    <row r="17" spans="2:4" ht="31.5">
      <c r="B17" s="1165" t="s">
        <v>6279</v>
      </c>
      <c r="C17" s="1166">
        <v>10202.5</v>
      </c>
      <c r="D17" s="1166">
        <v>10202.5</v>
      </c>
    </row>
    <row r="18" spans="2:4">
      <c r="B18" s="1165" t="s">
        <v>6280</v>
      </c>
      <c r="C18" s="1166">
        <v>2323.1999999999998</v>
      </c>
      <c r="D18" s="1166">
        <v>2728.84</v>
      </c>
    </row>
    <row r="19" spans="2:4" ht="21">
      <c r="B19" s="1165" t="s">
        <v>6281</v>
      </c>
      <c r="C19" s="1166">
        <v>115595.7</v>
      </c>
      <c r="D19" s="1166">
        <v>115595.7</v>
      </c>
    </row>
    <row r="20" spans="2:4" ht="21">
      <c r="B20" s="1165" t="s">
        <v>6282</v>
      </c>
      <c r="C20" s="1166">
        <v>4029.3</v>
      </c>
      <c r="D20" s="1166">
        <v>4029.3</v>
      </c>
    </row>
    <row r="21" spans="2:4">
      <c r="B21" s="1165" t="s">
        <v>6283</v>
      </c>
      <c r="C21" s="1166">
        <v>182234.52</v>
      </c>
      <c r="D21" s="1166">
        <v>182234.52</v>
      </c>
    </row>
    <row r="22" spans="2:4">
      <c r="B22" s="1165" t="s">
        <v>6284</v>
      </c>
      <c r="C22" s="1166">
        <v>89873.45</v>
      </c>
      <c r="D22" s="1166">
        <v>89873.45</v>
      </c>
    </row>
    <row r="23" spans="2:4" ht="21">
      <c r="B23" s="1165" t="s">
        <v>6285</v>
      </c>
      <c r="C23" s="1166">
        <v>1629.93</v>
      </c>
      <c r="D23" s="1166">
        <v>1629.93</v>
      </c>
    </row>
    <row r="24" spans="2:4" ht="21">
      <c r="B24" s="1165" t="s">
        <v>6286</v>
      </c>
      <c r="C24" s="1166">
        <v>2491.4899999999998</v>
      </c>
      <c r="D24" s="1166">
        <v>2491.4899999999998</v>
      </c>
    </row>
    <row r="25" spans="2:4">
      <c r="B25" s="1165" t="s">
        <v>6287</v>
      </c>
      <c r="C25" s="1166">
        <v>411129.45</v>
      </c>
      <c r="D25" s="1166">
        <v>411129.45</v>
      </c>
    </row>
    <row r="26" spans="2:4">
      <c r="B26" s="1165" t="s">
        <v>6288</v>
      </c>
      <c r="C26" s="1166">
        <v>674786.47</v>
      </c>
      <c r="D26" s="1166">
        <v>674786.47</v>
      </c>
    </row>
    <row r="27" spans="2:4">
      <c r="B27" s="1165" t="s">
        <v>6289</v>
      </c>
      <c r="C27" s="1166">
        <v>172957.48</v>
      </c>
      <c r="D27" s="1166">
        <v>172957.48</v>
      </c>
    </row>
    <row r="28" spans="2:4">
      <c r="B28" s="1165" t="s">
        <v>6290</v>
      </c>
      <c r="C28" s="1166">
        <v>80733.88</v>
      </c>
      <c r="D28" s="1166">
        <v>80733.88</v>
      </c>
    </row>
    <row r="29" spans="2:4" ht="21">
      <c r="B29" s="1165" t="s">
        <v>6291</v>
      </c>
      <c r="C29" s="1166">
        <v>449827.64</v>
      </c>
      <c r="D29" s="1166">
        <v>449827.64</v>
      </c>
    </row>
    <row r="30" spans="2:4" ht="31.5">
      <c r="B30" s="1165" t="s">
        <v>6292</v>
      </c>
      <c r="C30" s="1166">
        <v>607515.16</v>
      </c>
      <c r="D30" s="1166">
        <v>607515.16</v>
      </c>
    </row>
    <row r="31" spans="2:4" ht="21">
      <c r="B31" s="1165" t="s">
        <v>6293</v>
      </c>
      <c r="C31" s="1166">
        <v>703831.59</v>
      </c>
      <c r="D31" s="1166">
        <v>703831.59</v>
      </c>
    </row>
    <row r="32" spans="2:4" ht="21">
      <c r="B32" s="1165" t="s">
        <v>6294</v>
      </c>
      <c r="C32" s="1166">
        <v>17446</v>
      </c>
      <c r="D32" s="1166">
        <v>17446</v>
      </c>
    </row>
    <row r="33" spans="2:4" ht="31.5">
      <c r="B33" s="1165" t="s">
        <v>6295</v>
      </c>
      <c r="C33" s="1166">
        <v>1056</v>
      </c>
      <c r="D33" s="1166">
        <v>1056</v>
      </c>
    </row>
    <row r="34" spans="2:4">
      <c r="B34" s="1165" t="s">
        <v>6296</v>
      </c>
      <c r="C34" s="1166">
        <v>27720</v>
      </c>
      <c r="D34" s="1166">
        <v>27720</v>
      </c>
    </row>
    <row r="35" spans="2:4">
      <c r="B35" s="1165" t="s">
        <v>6297</v>
      </c>
      <c r="C35" s="1166">
        <v>43975.8</v>
      </c>
      <c r="D35" s="1166">
        <v>43975.8</v>
      </c>
    </row>
    <row r="36" spans="2:4">
      <c r="B36" s="1165" t="s">
        <v>6298</v>
      </c>
      <c r="C36" s="1166">
        <v>82326.42</v>
      </c>
      <c r="D36" s="1166">
        <v>82326.42</v>
      </c>
    </row>
    <row r="37" spans="2:4" ht="21">
      <c r="B37" s="1165" t="s">
        <v>6299</v>
      </c>
      <c r="C37" s="1166">
        <v>279600</v>
      </c>
      <c r="D37" s="1166">
        <v>279600</v>
      </c>
    </row>
    <row r="38" spans="2:4" ht="21">
      <c r="B38" s="1165" t="s">
        <v>6300</v>
      </c>
      <c r="C38" s="1166">
        <v>28008.61</v>
      </c>
      <c r="D38" s="1166">
        <v>28008.61</v>
      </c>
    </row>
    <row r="39" spans="2:4" ht="21">
      <c r="B39" s="1165" t="s">
        <v>6301</v>
      </c>
      <c r="C39" s="1166">
        <v>921840</v>
      </c>
      <c r="D39" s="1166">
        <v>921840</v>
      </c>
    </row>
    <row r="40" spans="2:4" ht="21">
      <c r="B40" s="1165" t="s">
        <v>6302</v>
      </c>
      <c r="C40" s="1166">
        <v>92340</v>
      </c>
      <c r="D40" s="1166">
        <v>92340</v>
      </c>
    </row>
    <row r="41" spans="2:4" ht="21">
      <c r="B41" s="1165" t="s">
        <v>6303</v>
      </c>
      <c r="C41" s="1166">
        <v>17600</v>
      </c>
      <c r="D41" s="1166">
        <v>17600</v>
      </c>
    </row>
    <row r="42" spans="2:4" ht="31.5">
      <c r="B42" s="1165" t="s">
        <v>6304</v>
      </c>
      <c r="C42" s="1166">
        <v>5918</v>
      </c>
      <c r="D42" s="1166">
        <v>5918</v>
      </c>
    </row>
    <row r="43" spans="2:4" ht="21">
      <c r="B43" s="1165" t="s">
        <v>6305</v>
      </c>
      <c r="C43" s="1166">
        <v>1183.5999999999999</v>
      </c>
      <c r="D43" s="1166">
        <v>1183.5999999999999</v>
      </c>
    </row>
    <row r="44" spans="2:4" ht="21">
      <c r="B44" s="1165" t="s">
        <v>6306</v>
      </c>
      <c r="C44" s="1166">
        <v>256465.01</v>
      </c>
      <c r="D44" s="1166">
        <v>256465.01</v>
      </c>
    </row>
    <row r="45" spans="2:4" ht="21">
      <c r="B45" s="1165" t="s">
        <v>6307</v>
      </c>
      <c r="C45" s="1166">
        <v>739.2</v>
      </c>
      <c r="D45" s="1166">
        <v>739.2</v>
      </c>
    </row>
    <row r="46" spans="2:4">
      <c r="B46" s="1165" t="s">
        <v>6308</v>
      </c>
      <c r="C46" s="1166">
        <v>2059.1999999999998</v>
      </c>
      <c r="D46" s="1166">
        <v>2059.1999999999998</v>
      </c>
    </row>
    <row r="47" spans="2:4" ht="21">
      <c r="B47" s="1165" t="s">
        <v>6309</v>
      </c>
      <c r="C47" s="1166">
        <v>154.32</v>
      </c>
      <c r="D47" s="1166">
        <v>154.32</v>
      </c>
    </row>
    <row r="48" spans="2:4" ht="31.5">
      <c r="B48" s="1165" t="s">
        <v>6310</v>
      </c>
      <c r="C48" s="1166">
        <v>1390.56</v>
      </c>
      <c r="D48" s="1166">
        <v>1390.56</v>
      </c>
    </row>
    <row r="49" spans="2:4" ht="21">
      <c r="B49" s="1165" t="s">
        <v>6311</v>
      </c>
      <c r="C49" s="1166">
        <v>4630.04</v>
      </c>
      <c r="D49" s="1166">
        <v>4630.04</v>
      </c>
    </row>
    <row r="50" spans="2:4" ht="31.5">
      <c r="B50" s="1165" t="s">
        <v>6312</v>
      </c>
      <c r="C50" s="1166">
        <v>153144</v>
      </c>
      <c r="D50" s="1166">
        <v>153144</v>
      </c>
    </row>
    <row r="51" spans="2:4" ht="31.5">
      <c r="B51" s="1165" t="s">
        <v>6313</v>
      </c>
      <c r="C51" s="1166">
        <v>22764</v>
      </c>
      <c r="D51" s="1166">
        <v>22764</v>
      </c>
    </row>
    <row r="52" spans="2:4" ht="21">
      <c r="B52" s="1165" t="s">
        <v>6314</v>
      </c>
      <c r="C52" s="1166">
        <v>583680</v>
      </c>
      <c r="D52" s="1166">
        <v>583680</v>
      </c>
    </row>
    <row r="53" spans="2:4" ht="21">
      <c r="B53" s="1165" t="s">
        <v>6315</v>
      </c>
      <c r="C53" s="1166">
        <v>91884</v>
      </c>
      <c r="D53" s="1166">
        <v>91884</v>
      </c>
    </row>
    <row r="54" spans="2:4" ht="21">
      <c r="B54" s="1165" t="s">
        <v>6316</v>
      </c>
      <c r="C54" s="1166">
        <v>13305.6</v>
      </c>
      <c r="D54" s="1166">
        <v>13305.6</v>
      </c>
    </row>
    <row r="55" spans="2:4" ht="21">
      <c r="B55" s="1165" t="s">
        <v>6317</v>
      </c>
      <c r="C55" s="1166">
        <v>29232</v>
      </c>
      <c r="D55" s="1166">
        <v>29232</v>
      </c>
    </row>
    <row r="56" spans="2:4" ht="21">
      <c r="B56" s="1165" t="s">
        <v>6318</v>
      </c>
      <c r="C56" s="1166">
        <v>5040</v>
      </c>
      <c r="D56" s="1166">
        <v>5040</v>
      </c>
    </row>
    <row r="57" spans="2:4" ht="21">
      <c r="B57" s="1165" t="s">
        <v>6319</v>
      </c>
      <c r="C57" s="1166">
        <v>10080</v>
      </c>
      <c r="D57" s="1166">
        <v>10080</v>
      </c>
    </row>
    <row r="58" spans="2:4" ht="21">
      <c r="B58" s="1165" t="s">
        <v>6320</v>
      </c>
      <c r="C58" s="1166">
        <v>9508.7999999999993</v>
      </c>
      <c r="D58" s="1166">
        <v>9508.7999999999993</v>
      </c>
    </row>
    <row r="59" spans="2:4" ht="21">
      <c r="B59" s="1165" t="s">
        <v>6321</v>
      </c>
      <c r="C59" s="1166">
        <v>17690.400000000001</v>
      </c>
      <c r="D59" s="1166">
        <v>17690.400000000001</v>
      </c>
    </row>
    <row r="60" spans="2:4" ht="21">
      <c r="B60" s="1165" t="s">
        <v>6322</v>
      </c>
      <c r="C60" s="1166">
        <v>8400</v>
      </c>
      <c r="D60" s="1166">
        <v>8400</v>
      </c>
    </row>
    <row r="61" spans="2:4" ht="21">
      <c r="B61" s="1165" t="s">
        <v>6323</v>
      </c>
      <c r="C61" s="1166">
        <v>1747.2</v>
      </c>
      <c r="D61" s="1166">
        <v>1747.2</v>
      </c>
    </row>
    <row r="62" spans="2:4" ht="31.5">
      <c r="B62" s="1165" t="s">
        <v>6324</v>
      </c>
      <c r="C62" s="1166">
        <v>12000</v>
      </c>
      <c r="D62" s="1166">
        <v>12000</v>
      </c>
    </row>
    <row r="63" spans="2:4">
      <c r="B63" s="1165" t="s">
        <v>6325</v>
      </c>
      <c r="C63" s="1166">
        <v>22184.83</v>
      </c>
      <c r="D63" s="1166">
        <v>22184.83</v>
      </c>
    </row>
    <row r="64" spans="2:4" ht="21">
      <c r="B64" s="1165" t="s">
        <v>6326</v>
      </c>
      <c r="C64" s="1166">
        <v>65599.78</v>
      </c>
      <c r="D64" s="1166">
        <v>65599.78</v>
      </c>
    </row>
    <row r="65" spans="2:4" ht="31.5">
      <c r="B65" s="1165" t="s">
        <v>6327</v>
      </c>
      <c r="C65" s="1166">
        <v>3678.4</v>
      </c>
      <c r="D65" s="1166">
        <v>3678.4</v>
      </c>
    </row>
    <row r="66" spans="2:4" ht="31.5">
      <c r="B66" s="1165" t="s">
        <v>6328</v>
      </c>
      <c r="C66" s="1166">
        <v>3678.4</v>
      </c>
      <c r="D66" s="1166">
        <v>3678.4</v>
      </c>
    </row>
    <row r="67" spans="2:4" ht="21">
      <c r="B67" s="1165" t="s">
        <v>6329</v>
      </c>
      <c r="C67" s="1166">
        <v>1581</v>
      </c>
      <c r="D67" s="1166">
        <v>1581</v>
      </c>
    </row>
    <row r="68" spans="2:4" ht="21">
      <c r="B68" s="1165" t="s">
        <v>6330</v>
      </c>
      <c r="C68" s="1166">
        <v>1139.43</v>
      </c>
      <c r="D68" s="1166">
        <v>1139.43</v>
      </c>
    </row>
    <row r="69" spans="2:4" ht="21">
      <c r="B69" s="1165" t="s">
        <v>6331</v>
      </c>
      <c r="C69" s="1166">
        <v>70122.679999999993</v>
      </c>
      <c r="D69" s="1166">
        <v>70122.679999999993</v>
      </c>
    </row>
    <row r="70" spans="2:4" ht="21">
      <c r="B70" s="1165" t="s">
        <v>6332</v>
      </c>
      <c r="C70" s="1166">
        <v>83713.34</v>
      </c>
      <c r="D70" s="1166">
        <v>83713.34</v>
      </c>
    </row>
    <row r="71" spans="2:4" ht="21">
      <c r="B71" s="1165" t="s">
        <v>6333</v>
      </c>
      <c r="C71" s="1166">
        <v>30860.62</v>
      </c>
      <c r="D71" s="1166">
        <v>30860.62</v>
      </c>
    </row>
    <row r="72" spans="2:4" ht="21">
      <c r="B72" s="1165" t="s">
        <v>6334</v>
      </c>
      <c r="C72" s="1166">
        <v>35767.800000000003</v>
      </c>
      <c r="D72" s="1166">
        <v>35767.800000000003</v>
      </c>
    </row>
    <row r="73" spans="2:4" ht="21">
      <c r="B73" s="1165" t="s">
        <v>6335</v>
      </c>
      <c r="C73" s="1166">
        <v>22923.18</v>
      </c>
      <c r="D73" s="1166">
        <v>22923.18</v>
      </c>
    </row>
    <row r="74" spans="2:4">
      <c r="B74" s="1165" t="s">
        <v>6336</v>
      </c>
      <c r="C74" s="1166">
        <v>7474.5</v>
      </c>
      <c r="D74" s="1166">
        <v>3256</v>
      </c>
    </row>
    <row r="75" spans="2:4">
      <c r="B75" s="1165" t="s">
        <v>6337</v>
      </c>
      <c r="C75" s="1166">
        <v>12308.01</v>
      </c>
      <c r="D75" s="1166">
        <v>8367</v>
      </c>
    </row>
    <row r="76" spans="2:4">
      <c r="B76" s="1165" t="s">
        <v>6338</v>
      </c>
      <c r="C76" s="1166">
        <v>9567.36</v>
      </c>
      <c r="D76" s="1166">
        <v>5432</v>
      </c>
    </row>
    <row r="77" spans="2:4" ht="31.5">
      <c r="B77" s="1165" t="s">
        <v>6339</v>
      </c>
      <c r="C77" s="1166">
        <v>10560</v>
      </c>
      <c r="D77" s="1166">
        <v>5236</v>
      </c>
    </row>
    <row r="78" spans="2:4" ht="31.5">
      <c r="B78" s="1165" t="s">
        <v>6340</v>
      </c>
      <c r="C78" s="1166">
        <v>5979.6</v>
      </c>
      <c r="D78" s="1166">
        <v>2360</v>
      </c>
    </row>
    <row r="79" spans="2:4" ht="31.5">
      <c r="B79" s="1165" t="s">
        <v>6341</v>
      </c>
      <c r="C79" s="1166">
        <v>19732.68</v>
      </c>
      <c r="D79" s="1166">
        <v>15400</v>
      </c>
    </row>
    <row r="80" spans="2:4" ht="31.5">
      <c r="B80" s="1165" t="s">
        <v>6342</v>
      </c>
      <c r="C80" s="1166">
        <v>11759.88</v>
      </c>
      <c r="D80" s="1166">
        <v>9360</v>
      </c>
    </row>
    <row r="81" spans="2:4" ht="31.5">
      <c r="B81" s="1165" t="s">
        <v>6343</v>
      </c>
      <c r="C81" s="1166">
        <v>83376</v>
      </c>
      <c r="D81" s="1166">
        <v>42369</v>
      </c>
    </row>
    <row r="82" spans="2:4" ht="31.5">
      <c r="B82" s="1165" t="s">
        <v>6344</v>
      </c>
      <c r="C82" s="1166">
        <v>209184</v>
      </c>
      <c r="D82" s="1166">
        <v>156372</v>
      </c>
    </row>
    <row r="83" spans="2:4" ht="31.5">
      <c r="B83" s="1165" t="s">
        <v>6345</v>
      </c>
      <c r="C83" s="1166">
        <v>89040</v>
      </c>
      <c r="D83" s="1166">
        <v>25693</v>
      </c>
    </row>
    <row r="84" spans="2:4" ht="21">
      <c r="B84" s="1165" t="s">
        <v>6346</v>
      </c>
      <c r="C84" s="1166">
        <v>34656</v>
      </c>
      <c r="D84" s="1166">
        <v>34656</v>
      </c>
    </row>
    <row r="85" spans="2:4" ht="31.5">
      <c r="B85" s="1165" t="s">
        <v>6347</v>
      </c>
      <c r="C85" s="1166">
        <v>7524</v>
      </c>
      <c r="D85" s="1166">
        <v>7524</v>
      </c>
    </row>
    <row r="86" spans="2:4" ht="31.5">
      <c r="B86" s="1165" t="s">
        <v>6348</v>
      </c>
      <c r="C86" s="1166">
        <v>181.5</v>
      </c>
      <c r="D86" s="1166">
        <v>181.5</v>
      </c>
    </row>
    <row r="87" spans="2:4" ht="21">
      <c r="B87" s="1165" t="s">
        <v>6349</v>
      </c>
      <c r="C87" s="1166">
        <v>5527.28</v>
      </c>
      <c r="D87" s="1166">
        <v>5527.28</v>
      </c>
    </row>
    <row r="88" spans="2:4" ht="21">
      <c r="B88" s="1165" t="s">
        <v>6350</v>
      </c>
      <c r="C88" s="1166">
        <v>41434.910000000003</v>
      </c>
      <c r="D88" s="1166">
        <v>41434.910000000003</v>
      </c>
    </row>
    <row r="89" spans="2:4" ht="21">
      <c r="B89" s="1165" t="s">
        <v>6351</v>
      </c>
      <c r="C89" s="1166">
        <v>106043.63</v>
      </c>
      <c r="D89" s="1166">
        <v>106043.63</v>
      </c>
    </row>
    <row r="90" spans="2:4" ht="21">
      <c r="B90" s="1165" t="s">
        <v>6352</v>
      </c>
      <c r="C90" s="1166">
        <v>189332.34</v>
      </c>
      <c r="D90" s="1166">
        <v>189332.34</v>
      </c>
    </row>
    <row r="91" spans="2:4" ht="21">
      <c r="B91" s="1165" t="s">
        <v>6353</v>
      </c>
      <c r="C91" s="1166">
        <v>227717.49</v>
      </c>
      <c r="D91" s="1166">
        <v>227717.49</v>
      </c>
    </row>
    <row r="92" spans="2:4" ht="21">
      <c r="B92" s="1165" t="s">
        <v>6354</v>
      </c>
      <c r="C92" s="1166">
        <v>10670</v>
      </c>
      <c r="D92" s="1166">
        <v>10670</v>
      </c>
    </row>
    <row r="93" spans="2:4" ht="21">
      <c r="B93" s="1165" t="s">
        <v>6355</v>
      </c>
      <c r="C93" s="1166">
        <v>8655.74</v>
      </c>
      <c r="D93" s="1166">
        <v>8655.74</v>
      </c>
    </row>
    <row r="94" spans="2:4" ht="21">
      <c r="B94" s="1165" t="s">
        <v>6356</v>
      </c>
      <c r="C94" s="1166">
        <v>11843.05</v>
      </c>
      <c r="D94" s="1166">
        <v>11843.05</v>
      </c>
    </row>
    <row r="95" spans="2:4" ht="21">
      <c r="B95" s="1165" t="s">
        <v>6357</v>
      </c>
      <c r="C95" s="1166">
        <v>125.13</v>
      </c>
      <c r="D95" s="1166">
        <v>125.13</v>
      </c>
    </row>
    <row r="96" spans="2:4" ht="21">
      <c r="B96" s="1165" t="s">
        <v>6358</v>
      </c>
      <c r="C96" s="1166">
        <v>30870.68</v>
      </c>
      <c r="D96" s="1166">
        <v>30870.68</v>
      </c>
    </row>
    <row r="97" spans="2:4" ht="21">
      <c r="B97" s="1165" t="s">
        <v>6359</v>
      </c>
      <c r="C97" s="1166">
        <v>36.700000000000003</v>
      </c>
      <c r="D97" s="1166">
        <v>36.700000000000003</v>
      </c>
    </row>
    <row r="98" spans="2:4" ht="21">
      <c r="B98" s="1165" t="s">
        <v>6360</v>
      </c>
      <c r="C98" s="1166">
        <v>25930.93</v>
      </c>
      <c r="D98" s="1166">
        <v>25930.93</v>
      </c>
    </row>
    <row r="99" spans="2:4" ht="21">
      <c r="B99" s="1165" t="s">
        <v>6361</v>
      </c>
      <c r="C99" s="1166">
        <v>41868.97</v>
      </c>
      <c r="D99" s="1166">
        <v>41868.97</v>
      </c>
    </row>
    <row r="100" spans="2:4">
      <c r="B100" s="1165" t="s">
        <v>6362</v>
      </c>
      <c r="C100" s="1166">
        <v>316.91000000000003</v>
      </c>
      <c r="D100" s="1166">
        <v>316.91000000000003</v>
      </c>
    </row>
    <row r="101" spans="2:4" ht="21">
      <c r="B101" s="1165" t="s">
        <v>6363</v>
      </c>
      <c r="C101" s="1166">
        <v>85453.5</v>
      </c>
      <c r="D101" s="1166">
        <v>85453.5</v>
      </c>
    </row>
    <row r="102" spans="2:4">
      <c r="B102" s="1165" t="s">
        <v>6364</v>
      </c>
      <c r="C102" s="1166">
        <v>1303.5</v>
      </c>
      <c r="D102" s="1166">
        <v>1303.5</v>
      </c>
    </row>
    <row r="103" spans="2:4" ht="21">
      <c r="B103" s="1165" t="s">
        <v>6365</v>
      </c>
      <c r="C103" s="1166">
        <v>132266.42000000001</v>
      </c>
      <c r="D103" s="1166">
        <v>132266.42000000001</v>
      </c>
    </row>
    <row r="104" spans="2:4">
      <c r="B104" s="1165" t="s">
        <v>6366</v>
      </c>
      <c r="C104" s="1166">
        <v>600.49</v>
      </c>
      <c r="D104" s="1166">
        <v>600.49</v>
      </c>
    </row>
    <row r="105" spans="2:4" ht="21">
      <c r="B105" s="1165" t="s">
        <v>6367</v>
      </c>
      <c r="C105" s="1166">
        <v>85968.960000000006</v>
      </c>
      <c r="D105" s="1166">
        <v>85968.960000000006</v>
      </c>
    </row>
    <row r="106" spans="2:4">
      <c r="B106" s="1165" t="s">
        <v>6368</v>
      </c>
      <c r="C106" s="1166">
        <v>498.96</v>
      </c>
      <c r="D106" s="1166">
        <v>498.96</v>
      </c>
    </row>
    <row r="107" spans="2:4" ht="21">
      <c r="B107" s="1165" t="s">
        <v>6369</v>
      </c>
      <c r="C107" s="1166">
        <v>468.06</v>
      </c>
      <c r="D107" s="1166">
        <v>468.06</v>
      </c>
    </row>
    <row r="108" spans="2:4" ht="21">
      <c r="B108" s="1165" t="s">
        <v>6370</v>
      </c>
      <c r="C108" s="1166">
        <v>236.5</v>
      </c>
      <c r="D108" s="1166">
        <v>236.5</v>
      </c>
    </row>
    <row r="109" spans="2:4">
      <c r="B109" s="1165" t="s">
        <v>6371</v>
      </c>
      <c r="C109" s="1166">
        <v>16656.400000000001</v>
      </c>
      <c r="D109" s="1166">
        <v>16656.400000000001</v>
      </c>
    </row>
    <row r="110" spans="2:4">
      <c r="B110" s="1165" t="s">
        <v>6372</v>
      </c>
      <c r="C110" s="1166">
        <v>19.8</v>
      </c>
      <c r="D110" s="1166">
        <v>19.8</v>
      </c>
    </row>
    <row r="111" spans="2:4">
      <c r="B111" s="1165" t="s">
        <v>6373</v>
      </c>
      <c r="C111" s="1166">
        <v>37160.660000000003</v>
      </c>
      <c r="D111" s="1166">
        <v>37160.660000000003</v>
      </c>
    </row>
    <row r="112" spans="2:4">
      <c r="B112" s="1165" t="s">
        <v>6374</v>
      </c>
      <c r="C112" s="1166">
        <v>22399.78</v>
      </c>
      <c r="D112" s="1166">
        <v>22399.78</v>
      </c>
    </row>
    <row r="113" spans="2:4">
      <c r="B113" s="1165" t="s">
        <v>6375</v>
      </c>
      <c r="C113" s="1166">
        <v>39730.74</v>
      </c>
      <c r="D113" s="1166">
        <v>39730.74</v>
      </c>
    </row>
    <row r="114" spans="2:4">
      <c r="B114" s="1165" t="s">
        <v>6376</v>
      </c>
      <c r="C114" s="1166">
        <v>42845.55</v>
      </c>
      <c r="D114" s="1166">
        <v>42845.55</v>
      </c>
    </row>
    <row r="115" spans="2:4">
      <c r="B115" s="1165" t="s">
        <v>6377</v>
      </c>
      <c r="C115" s="1166">
        <v>57713.84</v>
      </c>
      <c r="D115" s="1166">
        <v>57713.84</v>
      </c>
    </row>
    <row r="116" spans="2:4">
      <c r="B116" s="1165" t="s">
        <v>6378</v>
      </c>
      <c r="C116" s="1166">
        <v>80979.350000000006</v>
      </c>
      <c r="D116" s="1166">
        <v>80979.350000000006</v>
      </c>
    </row>
    <row r="117" spans="2:4" ht="31.5">
      <c r="B117" s="1165" t="s">
        <v>6379</v>
      </c>
      <c r="C117" s="1166">
        <v>1589.53</v>
      </c>
      <c r="D117" s="1166">
        <v>1589.53</v>
      </c>
    </row>
    <row r="118" spans="2:4" ht="31.5">
      <c r="B118" s="1165" t="s">
        <v>6380</v>
      </c>
      <c r="C118" s="1166">
        <v>12182.09</v>
      </c>
      <c r="D118" s="1166">
        <v>12182.09</v>
      </c>
    </row>
    <row r="119" spans="2:4" ht="31.5">
      <c r="B119" s="1165" t="s">
        <v>6381</v>
      </c>
      <c r="C119" s="1166">
        <v>20248.53</v>
      </c>
      <c r="D119" s="1166">
        <v>20248.53</v>
      </c>
    </row>
    <row r="120" spans="2:4" ht="31.5">
      <c r="B120" s="1165" t="s">
        <v>6382</v>
      </c>
      <c r="C120" s="1166">
        <v>63380.77</v>
      </c>
      <c r="D120" s="1166">
        <v>63380.77</v>
      </c>
    </row>
    <row r="121" spans="2:4" ht="31.5">
      <c r="B121" s="1165" t="s">
        <v>6383</v>
      </c>
      <c r="C121" s="1166">
        <v>156417.62</v>
      </c>
      <c r="D121" s="1166">
        <v>156417.62</v>
      </c>
    </row>
    <row r="122" spans="2:4" ht="31.5">
      <c r="B122" s="1165" t="s">
        <v>6384</v>
      </c>
      <c r="C122" s="1166">
        <v>836.94</v>
      </c>
      <c r="D122" s="1166">
        <v>836.94</v>
      </c>
    </row>
    <row r="123" spans="2:4" ht="31.5">
      <c r="B123" s="1165" t="s">
        <v>6385</v>
      </c>
      <c r="C123" s="1166">
        <v>156295.15</v>
      </c>
      <c r="D123" s="1166">
        <v>156295.15</v>
      </c>
    </row>
    <row r="124" spans="2:4">
      <c r="B124" s="1165" t="s">
        <v>6386</v>
      </c>
      <c r="C124" s="1166">
        <v>5193.54</v>
      </c>
      <c r="D124" s="1166">
        <v>5193.54</v>
      </c>
    </row>
    <row r="125" spans="2:4">
      <c r="B125" s="1165" t="s">
        <v>6387</v>
      </c>
      <c r="C125" s="1166">
        <v>14366.79</v>
      </c>
      <c r="D125" s="1166">
        <v>14366.79</v>
      </c>
    </row>
    <row r="126" spans="2:4" ht="21">
      <c r="B126" s="1165" t="s">
        <v>6388</v>
      </c>
      <c r="C126" s="1166">
        <v>1200</v>
      </c>
      <c r="D126" s="1166">
        <v>1200</v>
      </c>
    </row>
    <row r="127" spans="2:4" ht="21">
      <c r="B127" s="1165" t="s">
        <v>6389</v>
      </c>
      <c r="C127" s="1166">
        <v>1200</v>
      </c>
      <c r="D127" s="1166">
        <v>1200</v>
      </c>
    </row>
    <row r="128" spans="2:4" ht="21">
      <c r="B128" s="1165" t="s">
        <v>6390</v>
      </c>
      <c r="C128" s="1166">
        <v>1200</v>
      </c>
      <c r="D128" s="1166">
        <v>1200</v>
      </c>
    </row>
    <row r="129" spans="2:4" ht="21">
      <c r="B129" s="1165" t="s">
        <v>6391</v>
      </c>
      <c r="C129" s="1166">
        <v>1200</v>
      </c>
      <c r="D129" s="1166">
        <v>1200</v>
      </c>
    </row>
    <row r="130" spans="2:4" ht="21">
      <c r="B130" s="1165" t="s">
        <v>6392</v>
      </c>
      <c r="C130" s="1166">
        <v>1200</v>
      </c>
      <c r="D130" s="1166">
        <v>1200</v>
      </c>
    </row>
    <row r="131" spans="2:4" ht="31.5">
      <c r="B131" s="1165" t="s">
        <v>6393</v>
      </c>
      <c r="C131" s="1166">
        <v>6820</v>
      </c>
      <c r="D131" s="1166">
        <v>6820</v>
      </c>
    </row>
    <row r="132" spans="2:4" ht="31.5">
      <c r="B132" s="1165" t="s">
        <v>6394</v>
      </c>
      <c r="C132" s="1166">
        <v>3410</v>
      </c>
      <c r="D132" s="1166">
        <v>3410</v>
      </c>
    </row>
    <row r="133" spans="2:4" ht="31.5">
      <c r="B133" s="1165" t="s">
        <v>6395</v>
      </c>
      <c r="C133" s="1166">
        <v>13009.7</v>
      </c>
      <c r="D133" s="1166">
        <v>13009.7</v>
      </c>
    </row>
    <row r="134" spans="2:4" ht="31.5">
      <c r="B134" s="1165" t="s">
        <v>6396</v>
      </c>
      <c r="C134" s="1166">
        <v>0</v>
      </c>
      <c r="D134" s="1166">
        <v>0</v>
      </c>
    </row>
    <row r="135" spans="2:4" ht="31.5">
      <c r="B135" s="1165" t="s">
        <v>6397</v>
      </c>
      <c r="C135" s="1166">
        <v>15675</v>
      </c>
      <c r="D135" s="1166">
        <v>15675</v>
      </c>
    </row>
    <row r="136" spans="2:4" ht="31.5">
      <c r="B136" s="1165" t="s">
        <v>6398</v>
      </c>
      <c r="C136" s="1166">
        <v>63855</v>
      </c>
      <c r="D136" s="1166">
        <v>63855</v>
      </c>
    </row>
    <row r="137" spans="2:4" ht="31.5">
      <c r="B137" s="1165" t="s">
        <v>6399</v>
      </c>
      <c r="C137" s="1166">
        <v>214884.99</v>
      </c>
      <c r="D137" s="1166">
        <v>156398</v>
      </c>
    </row>
    <row r="138" spans="2:4" ht="31.5">
      <c r="B138" s="1165" t="s">
        <v>6400</v>
      </c>
      <c r="C138" s="1166">
        <v>48180</v>
      </c>
      <c r="D138" s="1166">
        <v>48180</v>
      </c>
    </row>
    <row r="139" spans="2:4" ht="21">
      <c r="B139" s="1165" t="s">
        <v>6401</v>
      </c>
      <c r="C139" s="1166">
        <v>5711990.0700000003</v>
      </c>
      <c r="D139" s="1166">
        <v>5711990.0700000003</v>
      </c>
    </row>
    <row r="140" spans="2:4" ht="21">
      <c r="B140" s="1165" t="s">
        <v>6402</v>
      </c>
      <c r="C140" s="1166">
        <v>2672219.5499999998</v>
      </c>
      <c r="D140" s="1166">
        <v>1536987</v>
      </c>
    </row>
    <row r="141" spans="2:4">
      <c r="B141" s="1165" t="s">
        <v>6403</v>
      </c>
      <c r="C141" s="1166">
        <v>1163683.97</v>
      </c>
      <c r="D141" s="1166">
        <v>1163683.97</v>
      </c>
    </row>
    <row r="142" spans="2:4">
      <c r="B142" s="1165" t="s">
        <v>6404</v>
      </c>
      <c r="C142" s="1166">
        <v>802596.43</v>
      </c>
      <c r="D142" s="1166">
        <v>802596.43</v>
      </c>
    </row>
    <row r="143" spans="2:4">
      <c r="B143" s="1165" t="s">
        <v>6405</v>
      </c>
      <c r="C143" s="1166">
        <v>1649.92</v>
      </c>
      <c r="D143" s="1166">
        <v>1649.92</v>
      </c>
    </row>
    <row r="144" spans="2:4" ht="21">
      <c r="B144" s="1165" t="s">
        <v>6406</v>
      </c>
      <c r="C144" s="1166">
        <v>49.68</v>
      </c>
      <c r="D144" s="1166">
        <v>49.68</v>
      </c>
    </row>
    <row r="145" spans="2:4">
      <c r="B145" s="1165" t="s">
        <v>6407</v>
      </c>
      <c r="C145" s="1166">
        <v>998.4</v>
      </c>
      <c r="D145" s="1166">
        <v>998.4</v>
      </c>
    </row>
    <row r="146" spans="2:4" ht="21">
      <c r="B146" s="1165" t="s">
        <v>6408</v>
      </c>
      <c r="C146" s="1166">
        <v>1458</v>
      </c>
      <c r="D146" s="1166">
        <v>1458</v>
      </c>
    </row>
    <row r="147" spans="2:4" ht="21">
      <c r="B147" s="1165" t="s">
        <v>6409</v>
      </c>
      <c r="C147" s="1166">
        <v>143</v>
      </c>
      <c r="D147" s="1166">
        <v>143</v>
      </c>
    </row>
    <row r="148" spans="2:4" ht="21">
      <c r="B148" s="1165" t="s">
        <v>6410</v>
      </c>
      <c r="C148" s="1166">
        <v>71.5</v>
      </c>
      <c r="D148" s="1166">
        <v>71.5</v>
      </c>
    </row>
    <row r="149" spans="2:4" ht="21">
      <c r="B149" s="1165" t="s">
        <v>6411</v>
      </c>
      <c r="C149" s="1166">
        <v>429</v>
      </c>
      <c r="D149" s="1166">
        <v>429</v>
      </c>
    </row>
    <row r="150" spans="2:4" ht="21">
      <c r="B150" s="1165" t="s">
        <v>6412</v>
      </c>
      <c r="C150" s="1166">
        <v>1779.98</v>
      </c>
      <c r="D150" s="1166">
        <v>1779.98</v>
      </c>
    </row>
    <row r="151" spans="2:4" ht="21">
      <c r="B151" s="1165" t="s">
        <v>6413</v>
      </c>
      <c r="C151" s="1166">
        <v>33102.300000000003</v>
      </c>
      <c r="D151" s="1166">
        <v>33102.300000000003</v>
      </c>
    </row>
    <row r="152" spans="2:4" ht="21">
      <c r="B152" s="1165" t="s">
        <v>6414</v>
      </c>
      <c r="C152" s="1166">
        <v>23912.799999999999</v>
      </c>
      <c r="D152" s="1166">
        <v>23912.799999999999</v>
      </c>
    </row>
    <row r="153" spans="2:4" ht="21">
      <c r="B153" s="1165" t="s">
        <v>6415</v>
      </c>
      <c r="C153" s="1166">
        <v>17080.59</v>
      </c>
      <c r="D153" s="1166">
        <v>17080.59</v>
      </c>
    </row>
    <row r="154" spans="2:4" ht="21">
      <c r="B154" s="1165" t="s">
        <v>6416</v>
      </c>
      <c r="C154" s="1166">
        <v>500.5</v>
      </c>
      <c r="D154" s="1166">
        <v>500.5</v>
      </c>
    </row>
    <row r="155" spans="2:4" ht="21">
      <c r="B155" s="1165" t="s">
        <v>6417</v>
      </c>
      <c r="C155" s="1166">
        <v>990</v>
      </c>
      <c r="D155" s="1166">
        <v>990</v>
      </c>
    </row>
    <row r="156" spans="2:4" ht="21">
      <c r="B156" s="1165" t="s">
        <v>6418</v>
      </c>
      <c r="C156" s="1166">
        <v>990</v>
      </c>
      <c r="D156" s="1166">
        <v>990</v>
      </c>
    </row>
    <row r="157" spans="2:4" ht="21">
      <c r="B157" s="1165" t="s">
        <v>6419</v>
      </c>
      <c r="C157" s="1166">
        <v>495</v>
      </c>
      <c r="D157" s="1166">
        <v>495</v>
      </c>
    </row>
    <row r="158" spans="2:4" ht="21">
      <c r="B158" s="1165" t="s">
        <v>6420</v>
      </c>
      <c r="C158" s="1166">
        <v>4246.53</v>
      </c>
      <c r="D158" s="1166">
        <v>4246.53</v>
      </c>
    </row>
    <row r="159" spans="2:4" ht="21">
      <c r="B159" s="1165" t="s">
        <v>6421</v>
      </c>
      <c r="C159" s="1166">
        <v>2997.5</v>
      </c>
      <c r="D159" s="1166">
        <v>2997.5</v>
      </c>
    </row>
    <row r="160" spans="2:4" ht="21">
      <c r="B160" s="1165" t="s">
        <v>6422</v>
      </c>
      <c r="C160" s="1166">
        <v>2997.5</v>
      </c>
      <c r="D160" s="1166">
        <v>2997.5</v>
      </c>
    </row>
    <row r="161" spans="2:4" ht="21">
      <c r="B161" s="1165" t="s">
        <v>6423</v>
      </c>
      <c r="C161" s="1166">
        <v>29820</v>
      </c>
      <c r="D161" s="1166">
        <v>29820</v>
      </c>
    </row>
    <row r="162" spans="2:4" ht="21">
      <c r="B162" s="1165" t="s">
        <v>6424</v>
      </c>
      <c r="C162" s="1166">
        <v>237.6</v>
      </c>
      <c r="D162" s="1166">
        <v>237.6</v>
      </c>
    </row>
    <row r="163" spans="2:4" ht="21">
      <c r="B163" s="1165" t="s">
        <v>6425</v>
      </c>
      <c r="C163" s="1166">
        <v>297</v>
      </c>
      <c r="D163" s="1166">
        <v>297</v>
      </c>
    </row>
    <row r="164" spans="2:4" ht="21">
      <c r="B164" s="1165" t="s">
        <v>6426</v>
      </c>
      <c r="C164" s="1166">
        <v>653.4</v>
      </c>
      <c r="D164" s="1166">
        <v>653.4</v>
      </c>
    </row>
    <row r="165" spans="2:4" ht="21">
      <c r="B165" s="1165" t="s">
        <v>6427</v>
      </c>
      <c r="C165" s="1166">
        <v>63082.03</v>
      </c>
      <c r="D165" s="1166">
        <v>63082.03</v>
      </c>
    </row>
    <row r="166" spans="2:4" ht="21">
      <c r="B166" s="1165" t="s">
        <v>6428</v>
      </c>
      <c r="C166" s="1166">
        <v>92985.96</v>
      </c>
      <c r="D166" s="1166">
        <v>92985.96</v>
      </c>
    </row>
    <row r="167" spans="2:4" ht="21">
      <c r="B167" s="1165" t="s">
        <v>6429</v>
      </c>
      <c r="C167" s="1166">
        <v>19484.28</v>
      </c>
      <c r="D167" s="1166">
        <v>19484.28</v>
      </c>
    </row>
    <row r="168" spans="2:4" ht="21">
      <c r="B168" s="1165" t="s">
        <v>6430</v>
      </c>
      <c r="C168" s="1166">
        <v>73.7</v>
      </c>
      <c r="D168" s="1166">
        <v>73.7</v>
      </c>
    </row>
    <row r="169" spans="2:4" ht="31.5">
      <c r="B169" s="1165" t="s">
        <v>6431</v>
      </c>
      <c r="C169" s="1166">
        <v>65.56</v>
      </c>
      <c r="D169" s="1166">
        <v>65.56</v>
      </c>
    </row>
    <row r="170" spans="2:4" ht="31.5">
      <c r="B170" s="1165" t="s">
        <v>6432</v>
      </c>
      <c r="C170" s="1166">
        <v>1131.33</v>
      </c>
      <c r="D170" s="1166">
        <v>1131.33</v>
      </c>
    </row>
    <row r="171" spans="2:4" ht="31.5">
      <c r="B171" s="1165" t="s">
        <v>6433</v>
      </c>
      <c r="C171" s="1166">
        <v>1850.89</v>
      </c>
      <c r="D171" s="1166">
        <v>1850.89</v>
      </c>
    </row>
    <row r="172" spans="2:4" ht="31.5">
      <c r="B172" s="1165" t="s">
        <v>6434</v>
      </c>
      <c r="C172" s="1166">
        <v>737.55</v>
      </c>
      <c r="D172" s="1166">
        <v>737.55</v>
      </c>
    </row>
    <row r="173" spans="2:4" ht="21">
      <c r="B173" s="1165" t="s">
        <v>6435</v>
      </c>
      <c r="C173" s="1166">
        <v>15840</v>
      </c>
      <c r="D173" s="1166">
        <v>15840</v>
      </c>
    </row>
    <row r="174" spans="2:4" ht="21">
      <c r="B174" s="1165" t="s">
        <v>6436</v>
      </c>
      <c r="C174" s="1166">
        <v>2079</v>
      </c>
      <c r="D174" s="1166">
        <v>2079</v>
      </c>
    </row>
    <row r="175" spans="2:4" ht="21">
      <c r="B175" s="1165" t="s">
        <v>6437</v>
      </c>
      <c r="C175" s="1166">
        <v>1633.5</v>
      </c>
      <c r="D175" s="1166">
        <v>1633.5</v>
      </c>
    </row>
    <row r="176" spans="2:4" ht="21">
      <c r="B176" s="1165" t="s">
        <v>6438</v>
      </c>
      <c r="C176" s="1166">
        <v>2821.5</v>
      </c>
      <c r="D176" s="1166">
        <v>2821.5</v>
      </c>
    </row>
    <row r="177" spans="2:4" ht="21">
      <c r="B177" s="1165" t="s">
        <v>6439</v>
      </c>
      <c r="C177" s="1166">
        <v>891</v>
      </c>
      <c r="D177" s="1166">
        <v>891</v>
      </c>
    </row>
    <row r="178" spans="2:4" ht="21">
      <c r="B178" s="1165" t="s">
        <v>6440</v>
      </c>
      <c r="C178" s="1166">
        <v>891</v>
      </c>
      <c r="D178" s="1166">
        <v>891</v>
      </c>
    </row>
    <row r="179" spans="2:4" ht="21">
      <c r="B179" s="1165" t="s">
        <v>6441</v>
      </c>
      <c r="C179" s="1166">
        <v>594</v>
      </c>
      <c r="D179" s="1166">
        <v>594</v>
      </c>
    </row>
    <row r="180" spans="2:4" ht="21">
      <c r="B180" s="1165" t="s">
        <v>6442</v>
      </c>
      <c r="C180" s="1166">
        <v>929.5</v>
      </c>
      <c r="D180" s="1166">
        <v>929.5</v>
      </c>
    </row>
    <row r="181" spans="2:4" ht="21">
      <c r="B181" s="1165" t="s">
        <v>6443</v>
      </c>
      <c r="C181" s="1166">
        <v>4840</v>
      </c>
      <c r="D181" s="1166">
        <v>4840</v>
      </c>
    </row>
    <row r="182" spans="2:4" ht="21">
      <c r="B182" s="1165" t="s">
        <v>6444</v>
      </c>
      <c r="C182" s="1166">
        <v>1940.06</v>
      </c>
      <c r="D182" s="1166">
        <v>1940.06</v>
      </c>
    </row>
    <row r="183" spans="2:4" ht="21">
      <c r="B183" s="1165" t="s">
        <v>6445</v>
      </c>
      <c r="C183" s="1166">
        <v>7804.9</v>
      </c>
      <c r="D183" s="1166">
        <v>7804.9</v>
      </c>
    </row>
    <row r="184" spans="2:4" ht="21">
      <c r="B184" s="1165" t="s">
        <v>6446</v>
      </c>
      <c r="C184" s="1166">
        <v>5103.7299999999996</v>
      </c>
      <c r="D184" s="1166">
        <v>5103.7299999999996</v>
      </c>
    </row>
    <row r="185" spans="2:4">
      <c r="B185" s="1165" t="s">
        <v>6447</v>
      </c>
      <c r="C185" s="1166">
        <v>247.5</v>
      </c>
      <c r="D185" s="1166">
        <v>247.5</v>
      </c>
    </row>
    <row r="186" spans="2:4" ht="21">
      <c r="B186" s="1165" t="s">
        <v>6448</v>
      </c>
      <c r="C186" s="1166">
        <v>7227.19</v>
      </c>
      <c r="D186" s="1166">
        <v>7227.19</v>
      </c>
    </row>
    <row r="187" spans="2:4" ht="21">
      <c r="B187" s="1165" t="s">
        <v>6449</v>
      </c>
      <c r="C187" s="1166">
        <v>12.32</v>
      </c>
      <c r="D187" s="1166">
        <v>12.32</v>
      </c>
    </row>
    <row r="188" spans="2:4" ht="21">
      <c r="B188" s="1165" t="s">
        <v>6450</v>
      </c>
      <c r="C188" s="1166">
        <v>1419</v>
      </c>
      <c r="D188" s="1166">
        <v>1419</v>
      </c>
    </row>
    <row r="189" spans="2:4" ht="21">
      <c r="B189" s="1165" t="s">
        <v>6451</v>
      </c>
      <c r="C189" s="1166">
        <v>21130.77</v>
      </c>
      <c r="D189" s="1166">
        <v>21130.77</v>
      </c>
    </row>
    <row r="190" spans="2:4" ht="21">
      <c r="B190" s="1165" t="s">
        <v>6452</v>
      </c>
      <c r="C190" s="1166">
        <v>794.64</v>
      </c>
      <c r="D190" s="1166">
        <v>794.64</v>
      </c>
    </row>
    <row r="191" spans="2:4" ht="21">
      <c r="B191" s="1165" t="s">
        <v>6453</v>
      </c>
      <c r="C191" s="1166">
        <v>6652.68</v>
      </c>
      <c r="D191" s="1166">
        <v>6652.68</v>
      </c>
    </row>
    <row r="192" spans="2:4" ht="21">
      <c r="B192" s="1165" t="s">
        <v>6454</v>
      </c>
      <c r="C192" s="1166">
        <v>709.5</v>
      </c>
      <c r="D192" s="1166">
        <v>709.5</v>
      </c>
    </row>
    <row r="193" spans="2:4" ht="21">
      <c r="B193" s="1165" t="s">
        <v>6455</v>
      </c>
      <c r="C193" s="1166">
        <v>10290</v>
      </c>
      <c r="D193" s="1166">
        <v>10290</v>
      </c>
    </row>
    <row r="194" spans="2:4" ht="31.5">
      <c r="B194" s="1165" t="s">
        <v>6456</v>
      </c>
      <c r="C194" s="1166">
        <v>9625</v>
      </c>
      <c r="D194" s="1166">
        <v>9625</v>
      </c>
    </row>
    <row r="195" spans="2:4" ht="21">
      <c r="B195" s="1165" t="s">
        <v>6457</v>
      </c>
      <c r="C195" s="1166">
        <v>5250</v>
      </c>
      <c r="D195" s="1166">
        <v>5250</v>
      </c>
    </row>
    <row r="196" spans="2:4" ht="31.5">
      <c r="B196" s="1165" t="s">
        <v>6458</v>
      </c>
      <c r="C196" s="1166">
        <v>47258.75</v>
      </c>
      <c r="D196" s="1166">
        <v>47258.75</v>
      </c>
    </row>
    <row r="197" spans="2:4" ht="21">
      <c r="B197" s="1165" t="s">
        <v>6459</v>
      </c>
      <c r="C197" s="1166">
        <v>6339.4</v>
      </c>
      <c r="D197" s="1166">
        <v>6339.4</v>
      </c>
    </row>
    <row r="198" spans="2:4" ht="21">
      <c r="B198" s="1165" t="s">
        <v>6460</v>
      </c>
      <c r="C198" s="1166">
        <v>5093.6099999999997</v>
      </c>
      <c r="D198" s="1166">
        <v>5093.6099999999997</v>
      </c>
    </row>
    <row r="199" spans="2:4" ht="21">
      <c r="B199" s="1165" t="s">
        <v>6461</v>
      </c>
      <c r="C199" s="1166">
        <v>4472.88</v>
      </c>
      <c r="D199" s="1166">
        <v>4472.88</v>
      </c>
    </row>
    <row r="200" spans="2:4" ht="21">
      <c r="B200" s="1165" t="s">
        <v>6462</v>
      </c>
      <c r="C200" s="1166">
        <v>1536.11</v>
      </c>
      <c r="D200" s="1166">
        <v>1536.11</v>
      </c>
    </row>
    <row r="201" spans="2:4">
      <c r="B201" s="1165" t="s">
        <v>6463</v>
      </c>
      <c r="C201" s="1166">
        <v>22387.200000000001</v>
      </c>
      <c r="D201" s="1166">
        <v>22387.200000000001</v>
      </c>
    </row>
    <row r="202" spans="2:4">
      <c r="B202" s="1165" t="s">
        <v>6464</v>
      </c>
      <c r="C202" s="1166">
        <v>18796.8</v>
      </c>
      <c r="D202" s="1166">
        <v>18796.8</v>
      </c>
    </row>
    <row r="203" spans="2:4" ht="21">
      <c r="B203" s="1165" t="s">
        <v>6465</v>
      </c>
      <c r="C203" s="1166">
        <v>9871.68</v>
      </c>
      <c r="D203" s="1166">
        <v>9871.68</v>
      </c>
    </row>
    <row r="204" spans="2:4" ht="21">
      <c r="B204" s="1165" t="s">
        <v>6466</v>
      </c>
      <c r="C204" s="1166">
        <v>651</v>
      </c>
      <c r="D204" s="1166">
        <v>651</v>
      </c>
    </row>
    <row r="205" spans="2:4" ht="21">
      <c r="B205" s="1165" t="s">
        <v>6467</v>
      </c>
      <c r="C205" s="1166">
        <v>5712</v>
      </c>
      <c r="D205" s="1166">
        <v>5712</v>
      </c>
    </row>
    <row r="206" spans="2:4" ht="21">
      <c r="B206" s="1165" t="s">
        <v>6468</v>
      </c>
      <c r="C206" s="1166">
        <v>2016</v>
      </c>
      <c r="D206" s="1166">
        <v>2016</v>
      </c>
    </row>
    <row r="207" spans="2:4" ht="21">
      <c r="B207" s="1165" t="s">
        <v>6469</v>
      </c>
      <c r="C207" s="1166">
        <v>5503.68</v>
      </c>
      <c r="D207" s="1166">
        <v>5503.68</v>
      </c>
    </row>
    <row r="208" spans="2:4" ht="21">
      <c r="B208" s="1165" t="s">
        <v>6470</v>
      </c>
      <c r="C208" s="1166">
        <v>21611.41</v>
      </c>
      <c r="D208" s="1166">
        <v>21611.41</v>
      </c>
    </row>
    <row r="209" spans="2:4">
      <c r="B209" s="1165" t="s">
        <v>6471</v>
      </c>
      <c r="C209" s="1166">
        <v>600</v>
      </c>
      <c r="D209" s="1166">
        <v>600</v>
      </c>
    </row>
    <row r="210" spans="2:4" ht="21">
      <c r="B210" s="1165" t="s">
        <v>6472</v>
      </c>
      <c r="C210" s="1166">
        <v>190740.36</v>
      </c>
      <c r="D210" s="1166">
        <v>190740.36</v>
      </c>
    </row>
    <row r="211" spans="2:4" ht="21">
      <c r="B211" s="1165" t="s">
        <v>6473</v>
      </c>
      <c r="C211" s="1166">
        <v>47080.73</v>
      </c>
      <c r="D211" s="1166">
        <v>47080.73</v>
      </c>
    </row>
    <row r="212" spans="2:4" ht="21">
      <c r="B212" s="1165" t="s">
        <v>6474</v>
      </c>
      <c r="C212" s="1166">
        <v>14048.52</v>
      </c>
      <c r="D212" s="1166">
        <v>14048.52</v>
      </c>
    </row>
    <row r="213" spans="2:4" ht="21">
      <c r="B213" s="1165" t="s">
        <v>6475</v>
      </c>
      <c r="C213" s="1166">
        <v>16862.400000000001</v>
      </c>
      <c r="D213" s="1166">
        <v>16862.400000000001</v>
      </c>
    </row>
    <row r="214" spans="2:4">
      <c r="B214" s="1165" t="s">
        <v>6476</v>
      </c>
      <c r="C214" s="1166">
        <v>11703.74</v>
      </c>
      <c r="D214" s="1166">
        <v>11703.74</v>
      </c>
    </row>
    <row r="215" spans="2:4" ht="21">
      <c r="B215" s="1165" t="s">
        <v>6477</v>
      </c>
      <c r="C215" s="1166">
        <v>853.2</v>
      </c>
      <c r="D215" s="1166">
        <v>853.2</v>
      </c>
    </row>
    <row r="216" spans="2:4" ht="21">
      <c r="B216" s="1165" t="s">
        <v>6478</v>
      </c>
      <c r="C216" s="1166">
        <v>24156.240000000002</v>
      </c>
      <c r="D216" s="1166">
        <v>24156.240000000002</v>
      </c>
    </row>
    <row r="217" spans="2:4" ht="21">
      <c r="B217" s="1165" t="s">
        <v>6479</v>
      </c>
      <c r="C217" s="1166">
        <v>53142.53</v>
      </c>
      <c r="D217" s="1166">
        <v>53142.53</v>
      </c>
    </row>
    <row r="218" spans="2:4" ht="21">
      <c r="B218" s="1165" t="s">
        <v>6480</v>
      </c>
      <c r="C218" s="1166">
        <v>2904</v>
      </c>
      <c r="D218" s="1166">
        <v>2904</v>
      </c>
    </row>
    <row r="219" spans="2:4" ht="31.5">
      <c r="B219" s="1165" t="s">
        <v>6481</v>
      </c>
      <c r="C219" s="1166">
        <v>216916.7</v>
      </c>
      <c r="D219" s="1166">
        <v>216916.7</v>
      </c>
    </row>
    <row r="220" spans="2:4" ht="31.5">
      <c r="B220" s="1165" t="s">
        <v>6482</v>
      </c>
      <c r="C220" s="1166">
        <v>46800</v>
      </c>
      <c r="D220" s="1166">
        <v>46800</v>
      </c>
    </row>
    <row r="221" spans="2:4" ht="21">
      <c r="B221" s="1165" t="s">
        <v>6483</v>
      </c>
      <c r="C221" s="1166">
        <v>38526</v>
      </c>
      <c r="D221" s="1166">
        <v>38526</v>
      </c>
    </row>
    <row r="222" spans="2:4" ht="31.5">
      <c r="B222" s="1165" t="s">
        <v>6484</v>
      </c>
      <c r="C222" s="1166">
        <v>300.89</v>
      </c>
      <c r="D222" s="1166">
        <v>300.89</v>
      </c>
    </row>
    <row r="223" spans="2:4" ht="21">
      <c r="B223" s="1165" t="s">
        <v>6485</v>
      </c>
      <c r="C223" s="1166">
        <v>280600.06</v>
      </c>
      <c r="D223" s="1166">
        <v>280600.06</v>
      </c>
    </row>
    <row r="224" spans="2:4" ht="21">
      <c r="B224" s="1165" t="s">
        <v>6486</v>
      </c>
      <c r="C224" s="1166">
        <v>3529609.35</v>
      </c>
      <c r="D224" s="1166">
        <v>3529609.35</v>
      </c>
    </row>
    <row r="225" spans="2:4" ht="31.5">
      <c r="B225" s="1165" t="s">
        <v>6487</v>
      </c>
      <c r="C225" s="1166">
        <v>34221</v>
      </c>
      <c r="D225" s="1166">
        <v>34221</v>
      </c>
    </row>
    <row r="226" spans="2:4" ht="31.5">
      <c r="B226" s="1165" t="s">
        <v>6488</v>
      </c>
      <c r="C226" s="1166">
        <v>80934.86</v>
      </c>
      <c r="D226" s="1166">
        <v>80934.86</v>
      </c>
    </row>
    <row r="227" spans="2:4" ht="21">
      <c r="B227" s="1165" t="s">
        <v>6489</v>
      </c>
      <c r="C227" s="1166">
        <v>47520</v>
      </c>
      <c r="D227" s="1166">
        <v>47520</v>
      </c>
    </row>
    <row r="228" spans="2:4" ht="21">
      <c r="B228" s="1165" t="s">
        <v>6490</v>
      </c>
      <c r="C228" s="1166">
        <v>45100</v>
      </c>
      <c r="D228" s="1166">
        <v>45100</v>
      </c>
    </row>
    <row r="229" spans="2:4" ht="21">
      <c r="B229" s="1165" t="s">
        <v>6491</v>
      </c>
      <c r="C229" s="1166">
        <v>308</v>
      </c>
      <c r="D229" s="1166">
        <v>308</v>
      </c>
    </row>
    <row r="230" spans="2:4" ht="21">
      <c r="B230" s="1165" t="s">
        <v>6492</v>
      </c>
      <c r="C230" s="1166">
        <v>11376.4</v>
      </c>
      <c r="D230" s="1166">
        <v>11376.4</v>
      </c>
    </row>
    <row r="231" spans="2:4" ht="21">
      <c r="B231" s="1165" t="s">
        <v>6493</v>
      </c>
      <c r="C231" s="1166">
        <v>14784</v>
      </c>
      <c r="D231" s="1166">
        <v>14784</v>
      </c>
    </row>
    <row r="232" spans="2:4" ht="21">
      <c r="B232" s="1165" t="s">
        <v>6494</v>
      </c>
      <c r="C232" s="1166">
        <v>207838.16</v>
      </c>
      <c r="D232" s="1166">
        <v>207838.16</v>
      </c>
    </row>
    <row r="233" spans="2:4">
      <c r="B233" s="1165" t="s">
        <v>6495</v>
      </c>
      <c r="C233" s="1166">
        <v>6930</v>
      </c>
      <c r="D233" s="1166">
        <v>6930</v>
      </c>
    </row>
    <row r="234" spans="2:4" ht="21">
      <c r="B234" s="1165" t="s">
        <v>6496</v>
      </c>
      <c r="C234" s="1166">
        <v>32155.200000000001</v>
      </c>
      <c r="D234" s="1166">
        <v>32155.200000000001</v>
      </c>
    </row>
    <row r="235" spans="2:4" ht="21">
      <c r="B235" s="1165" t="s">
        <v>6497</v>
      </c>
      <c r="C235" s="1166">
        <v>33142.199999999997</v>
      </c>
      <c r="D235" s="1166">
        <v>33142.199999999997</v>
      </c>
    </row>
    <row r="236" spans="2:4" ht="21">
      <c r="B236" s="1165" t="s">
        <v>6498</v>
      </c>
      <c r="C236" s="1166">
        <v>66284.399999999994</v>
      </c>
      <c r="D236" s="1166">
        <v>66284.399999999994</v>
      </c>
    </row>
    <row r="237" spans="2:4" ht="21">
      <c r="B237" s="1165" t="s">
        <v>6499</v>
      </c>
      <c r="C237" s="1166">
        <v>40790.400000000001</v>
      </c>
      <c r="D237" s="1166">
        <v>40790.400000000001</v>
      </c>
    </row>
    <row r="238" spans="2:4" ht="21">
      <c r="B238" s="1165" t="s">
        <v>6500</v>
      </c>
      <c r="C238" s="1166">
        <v>20395.21</v>
      </c>
      <c r="D238" s="1166">
        <v>20395.21</v>
      </c>
    </row>
    <row r="239" spans="2:4" ht="21">
      <c r="B239" s="1165" t="s">
        <v>6501</v>
      </c>
      <c r="C239" s="1166">
        <v>20293.23</v>
      </c>
      <c r="D239" s="1166">
        <v>20293.23</v>
      </c>
    </row>
    <row r="240" spans="2:4" ht="21">
      <c r="B240" s="1165" t="s">
        <v>6502</v>
      </c>
      <c r="C240" s="1166">
        <v>657916.31999999995</v>
      </c>
      <c r="D240" s="1166">
        <v>657916.31999999995</v>
      </c>
    </row>
    <row r="241" spans="2:4" ht="21">
      <c r="B241" s="1165" t="s">
        <v>6503</v>
      </c>
      <c r="C241" s="1166">
        <v>889423.68</v>
      </c>
      <c r="D241" s="1166">
        <v>889423.68</v>
      </c>
    </row>
    <row r="242" spans="2:4" ht="21">
      <c r="B242" s="1165" t="s">
        <v>6504</v>
      </c>
      <c r="C242" s="1166">
        <v>297497.28000000003</v>
      </c>
      <c r="D242" s="1166">
        <v>297497.28000000003</v>
      </c>
    </row>
    <row r="243" spans="2:4" ht="21">
      <c r="B243" s="1165" t="s">
        <v>6505</v>
      </c>
      <c r="C243" s="1166">
        <v>311499.69</v>
      </c>
      <c r="D243" s="1166">
        <v>311499.69</v>
      </c>
    </row>
    <row r="244" spans="2:4" ht="21">
      <c r="B244" s="1165" t="s">
        <v>6506</v>
      </c>
      <c r="C244" s="1166">
        <v>204094.06</v>
      </c>
      <c r="D244" s="1166">
        <v>204094.06</v>
      </c>
    </row>
    <row r="245" spans="2:4" ht="21">
      <c r="B245" s="1165" t="s">
        <v>6507</v>
      </c>
      <c r="C245" s="1166">
        <v>85708.92</v>
      </c>
      <c r="D245" s="1166">
        <v>85708.92</v>
      </c>
    </row>
    <row r="246" spans="2:4" ht="21">
      <c r="B246" s="1165" t="s">
        <v>6508</v>
      </c>
      <c r="C246" s="1166">
        <v>140948.94</v>
      </c>
      <c r="D246" s="1166">
        <v>140948.94</v>
      </c>
    </row>
    <row r="247" spans="2:4" ht="21">
      <c r="B247" s="1165" t="s">
        <v>6509</v>
      </c>
      <c r="C247" s="1166">
        <v>318193.03999999998</v>
      </c>
      <c r="D247" s="1166">
        <v>318193.03999999998</v>
      </c>
    </row>
    <row r="248" spans="2:4" ht="21">
      <c r="B248" s="1165" t="s">
        <v>6510</v>
      </c>
      <c r="C248" s="1166">
        <v>262078.96</v>
      </c>
      <c r="D248" s="1166">
        <v>262078.96</v>
      </c>
    </row>
    <row r="249" spans="2:4" ht="21">
      <c r="B249" s="1165" t="s">
        <v>6511</v>
      </c>
      <c r="C249" s="1166">
        <v>7212.37</v>
      </c>
      <c r="D249" s="1166">
        <v>7212.37</v>
      </c>
    </row>
    <row r="250" spans="2:4" ht="21">
      <c r="B250" s="1165" t="s">
        <v>6512</v>
      </c>
      <c r="C250" s="1166">
        <v>66157.2</v>
      </c>
      <c r="D250" s="1166">
        <v>66157.2</v>
      </c>
    </row>
    <row r="251" spans="2:4" ht="21">
      <c r="B251" s="1165" t="s">
        <v>6513</v>
      </c>
      <c r="C251" s="1166">
        <v>98030.16</v>
      </c>
      <c r="D251" s="1166">
        <v>98030.16</v>
      </c>
    </row>
    <row r="252" spans="2:4" ht="21">
      <c r="B252" s="1165" t="s">
        <v>6514</v>
      </c>
      <c r="C252" s="1166">
        <v>71812.08</v>
      </c>
      <c r="D252" s="1166">
        <v>71812.08</v>
      </c>
    </row>
    <row r="253" spans="2:4" ht="21">
      <c r="B253" s="1165" t="s">
        <v>6515</v>
      </c>
      <c r="C253" s="1166">
        <v>27552.240000000002</v>
      </c>
      <c r="D253" s="1166">
        <v>27552.240000000002</v>
      </c>
    </row>
    <row r="254" spans="2:4" ht="21">
      <c r="B254" s="1165" t="s">
        <v>6516</v>
      </c>
      <c r="C254" s="1166">
        <v>7380.72</v>
      </c>
      <c r="D254" s="1166">
        <v>7380.72</v>
      </c>
    </row>
    <row r="255" spans="2:4" ht="21">
      <c r="B255" s="1165" t="s">
        <v>6517</v>
      </c>
      <c r="C255" s="1166">
        <v>214.5</v>
      </c>
      <c r="D255" s="1166">
        <v>214.5</v>
      </c>
    </row>
    <row r="256" spans="2:4">
      <c r="B256" s="1165" t="s">
        <v>6518</v>
      </c>
      <c r="C256" s="1166">
        <v>379.5</v>
      </c>
      <c r="D256" s="1166">
        <v>379.5</v>
      </c>
    </row>
    <row r="257" spans="2:4">
      <c r="B257" s="1165" t="s">
        <v>6519</v>
      </c>
      <c r="C257" s="1166">
        <v>455.4</v>
      </c>
      <c r="D257" s="1166">
        <v>455.4</v>
      </c>
    </row>
    <row r="258" spans="2:4">
      <c r="B258" s="1165" t="s">
        <v>6520</v>
      </c>
      <c r="C258" s="1166">
        <v>531.29999999999995</v>
      </c>
      <c r="D258" s="1166">
        <v>531.29999999999995</v>
      </c>
    </row>
    <row r="259" spans="2:4">
      <c r="B259" s="1165" t="s">
        <v>6521</v>
      </c>
      <c r="C259" s="1166">
        <v>227.7</v>
      </c>
      <c r="D259" s="1166">
        <v>227.7</v>
      </c>
    </row>
    <row r="260" spans="2:4">
      <c r="B260" s="1165" t="s">
        <v>6522</v>
      </c>
      <c r="C260" s="1166">
        <v>455.4</v>
      </c>
      <c r="D260" s="1166">
        <v>455.4</v>
      </c>
    </row>
    <row r="261" spans="2:4" ht="21">
      <c r="B261" s="1165" t="s">
        <v>6523</v>
      </c>
      <c r="C261" s="1166">
        <v>214.5</v>
      </c>
      <c r="D261" s="1166">
        <v>214.5</v>
      </c>
    </row>
    <row r="262" spans="2:4" ht="21">
      <c r="B262" s="1165" t="s">
        <v>6524</v>
      </c>
      <c r="C262" s="1166">
        <v>24710.400000000001</v>
      </c>
      <c r="D262" s="1166">
        <v>24710.400000000001</v>
      </c>
    </row>
    <row r="263" spans="2:4" ht="21">
      <c r="B263" s="1165" t="s">
        <v>6525</v>
      </c>
      <c r="C263" s="1166">
        <v>261.12</v>
      </c>
      <c r="D263" s="1166">
        <v>261.12</v>
      </c>
    </row>
    <row r="264" spans="2:4" ht="21">
      <c r="B264" s="1165" t="s">
        <v>6526</v>
      </c>
      <c r="C264" s="1166">
        <v>295.68</v>
      </c>
      <c r="D264" s="1166">
        <v>295.68</v>
      </c>
    </row>
    <row r="265" spans="2:4" ht="21">
      <c r="B265" s="1165" t="s">
        <v>6527</v>
      </c>
      <c r="C265" s="1166">
        <v>3533.2</v>
      </c>
      <c r="D265" s="1166">
        <v>3533.2</v>
      </c>
    </row>
    <row r="266" spans="2:4" ht="31.5">
      <c r="B266" s="1165" t="s">
        <v>6528</v>
      </c>
      <c r="C266" s="1166">
        <v>1430</v>
      </c>
      <c r="D266" s="1166">
        <v>1430</v>
      </c>
    </row>
    <row r="267" spans="2:4" ht="31.5">
      <c r="B267" s="1165" t="s">
        <v>6529</v>
      </c>
      <c r="C267" s="1166">
        <v>440</v>
      </c>
      <c r="D267" s="1166">
        <v>440</v>
      </c>
    </row>
    <row r="268" spans="2:4" ht="31.5">
      <c r="B268" s="1165" t="s">
        <v>6530</v>
      </c>
      <c r="C268" s="1166">
        <v>2420</v>
      </c>
      <c r="D268" s="1166">
        <v>2420</v>
      </c>
    </row>
    <row r="269" spans="2:4" ht="31.5">
      <c r="B269" s="1165" t="s">
        <v>6531</v>
      </c>
      <c r="C269" s="1166">
        <v>880</v>
      </c>
      <c r="D269" s="1166">
        <v>880</v>
      </c>
    </row>
    <row r="270" spans="2:4" ht="31.5">
      <c r="B270" s="1165" t="s">
        <v>6532</v>
      </c>
      <c r="C270" s="1166">
        <v>1210</v>
      </c>
      <c r="D270" s="1166">
        <v>1210</v>
      </c>
    </row>
    <row r="271" spans="2:4" ht="31.5">
      <c r="B271" s="1165" t="s">
        <v>6533</v>
      </c>
      <c r="C271" s="1166">
        <v>1210</v>
      </c>
      <c r="D271" s="1166">
        <v>1210</v>
      </c>
    </row>
    <row r="272" spans="2:4" ht="31.5">
      <c r="B272" s="1165" t="s">
        <v>6534</v>
      </c>
      <c r="C272" s="1166">
        <v>1210</v>
      </c>
      <c r="D272" s="1166">
        <v>1210</v>
      </c>
    </row>
    <row r="273" spans="2:4" ht="31.5">
      <c r="B273" s="1165" t="s">
        <v>6535</v>
      </c>
      <c r="C273" s="1166">
        <v>4400</v>
      </c>
      <c r="D273" s="1166">
        <v>4400</v>
      </c>
    </row>
    <row r="274" spans="2:4" ht="21">
      <c r="B274" s="1165" t="s">
        <v>6536</v>
      </c>
      <c r="C274" s="1166">
        <v>60.84</v>
      </c>
      <c r="D274" s="1166">
        <v>60.84</v>
      </c>
    </row>
    <row r="275" spans="2:4">
      <c r="B275" s="1165" t="s">
        <v>6537</v>
      </c>
      <c r="C275" s="1166">
        <v>6182.03</v>
      </c>
      <c r="D275" s="1166">
        <v>6182.03</v>
      </c>
    </row>
    <row r="276" spans="2:4">
      <c r="B276" s="1165" t="s">
        <v>6538</v>
      </c>
      <c r="C276" s="1166">
        <v>3532.57</v>
      </c>
      <c r="D276" s="1166">
        <v>3532.57</v>
      </c>
    </row>
    <row r="277" spans="2:4" ht="21">
      <c r="B277" s="1165" t="s">
        <v>6539</v>
      </c>
      <c r="C277" s="1166">
        <v>13426.6</v>
      </c>
      <c r="D277" s="1166">
        <v>13426.6</v>
      </c>
    </row>
    <row r="278" spans="2:4" ht="21">
      <c r="B278" s="1165" t="s">
        <v>6540</v>
      </c>
      <c r="C278" s="1166">
        <v>31466.61</v>
      </c>
      <c r="D278" s="1166">
        <v>31466.61</v>
      </c>
    </row>
    <row r="279" spans="2:4" ht="21">
      <c r="B279" s="1165" t="s">
        <v>6541</v>
      </c>
      <c r="C279" s="1166">
        <v>335354.57</v>
      </c>
      <c r="D279" s="1166">
        <v>335354.57</v>
      </c>
    </row>
    <row r="280" spans="2:4" ht="21">
      <c r="B280" s="1165" t="s">
        <v>6542</v>
      </c>
      <c r="C280" s="1166">
        <v>91730.28</v>
      </c>
      <c r="D280" s="1166">
        <v>91730.28</v>
      </c>
    </row>
    <row r="281" spans="2:4">
      <c r="B281" s="1165" t="s">
        <v>6543</v>
      </c>
      <c r="C281" s="1166">
        <v>17236.89</v>
      </c>
      <c r="D281" s="1166">
        <v>17236.89</v>
      </c>
    </row>
    <row r="282" spans="2:4">
      <c r="B282" s="1165" t="s">
        <v>6544</v>
      </c>
      <c r="C282" s="1166">
        <v>7590</v>
      </c>
      <c r="D282" s="1166">
        <v>7590</v>
      </c>
    </row>
    <row r="283" spans="2:4">
      <c r="B283" s="1165" t="s">
        <v>6545</v>
      </c>
      <c r="C283" s="1166">
        <v>62830.02</v>
      </c>
      <c r="D283" s="1166">
        <v>62830.02</v>
      </c>
    </row>
    <row r="284" spans="2:4" ht="31.5">
      <c r="B284" s="1165" t="s">
        <v>6546</v>
      </c>
      <c r="C284" s="1166">
        <v>66360</v>
      </c>
      <c r="D284" s="1166">
        <v>66360</v>
      </c>
    </row>
    <row r="285" spans="2:4">
      <c r="B285" s="1165" t="s">
        <v>6547</v>
      </c>
      <c r="C285" s="1166">
        <v>8190</v>
      </c>
      <c r="D285" s="1166">
        <v>8190</v>
      </c>
    </row>
    <row r="286" spans="2:4" ht="31.5">
      <c r="B286" s="1165" t="s">
        <v>6548</v>
      </c>
      <c r="C286" s="1166">
        <v>3935.25</v>
      </c>
      <c r="D286" s="1166">
        <v>3935.25</v>
      </c>
    </row>
    <row r="287" spans="2:4" ht="31.5">
      <c r="B287" s="1165" t="s">
        <v>6549</v>
      </c>
      <c r="C287" s="1166">
        <v>3696</v>
      </c>
      <c r="D287" s="1166">
        <v>3696</v>
      </c>
    </row>
    <row r="288" spans="2:4" ht="31.5">
      <c r="B288" s="1165" t="s">
        <v>6550</v>
      </c>
      <c r="C288" s="1166">
        <v>1416.48</v>
      </c>
      <c r="D288" s="1166">
        <v>1416.48</v>
      </c>
    </row>
    <row r="289" spans="2:4" ht="21">
      <c r="B289" s="1165" t="s">
        <v>6551</v>
      </c>
      <c r="C289" s="1166">
        <v>8592.9500000000007</v>
      </c>
      <c r="D289" s="1166">
        <v>8592.9500000000007</v>
      </c>
    </row>
    <row r="290" spans="2:4" ht="21">
      <c r="B290" s="1165" t="s">
        <v>6552</v>
      </c>
      <c r="C290" s="1166">
        <v>825.61</v>
      </c>
      <c r="D290" s="1166">
        <v>825.61</v>
      </c>
    </row>
    <row r="291" spans="2:4" ht="21">
      <c r="B291" s="1165" t="s">
        <v>6553</v>
      </c>
      <c r="C291" s="1166">
        <v>715</v>
      </c>
      <c r="D291" s="1166">
        <v>715</v>
      </c>
    </row>
    <row r="292" spans="2:4" ht="21">
      <c r="B292" s="1165" t="s">
        <v>6554</v>
      </c>
      <c r="C292" s="1166">
        <v>24481.89</v>
      </c>
      <c r="D292" s="1166">
        <v>24481.89</v>
      </c>
    </row>
    <row r="293" spans="2:4" ht="21">
      <c r="B293" s="1165" t="s">
        <v>6555</v>
      </c>
      <c r="C293" s="1166">
        <v>453.57</v>
      </c>
      <c r="D293" s="1166">
        <v>453.57</v>
      </c>
    </row>
    <row r="294" spans="2:4" ht="21">
      <c r="B294" s="1165" t="s">
        <v>6556</v>
      </c>
      <c r="C294" s="1166">
        <v>3966.04</v>
      </c>
      <c r="D294" s="1166">
        <v>3966.04</v>
      </c>
    </row>
    <row r="295" spans="2:4" ht="21">
      <c r="B295" s="1165" t="s">
        <v>6557</v>
      </c>
      <c r="C295" s="1166">
        <v>6487.02</v>
      </c>
      <c r="D295" s="1166">
        <v>6487.02</v>
      </c>
    </row>
    <row r="296" spans="2:4">
      <c r="B296" s="1165" t="s">
        <v>6558</v>
      </c>
      <c r="C296" s="1166">
        <v>5126.22</v>
      </c>
      <c r="D296" s="1166">
        <v>5126.22</v>
      </c>
    </row>
    <row r="297" spans="2:4">
      <c r="B297" s="1165" t="s">
        <v>6559</v>
      </c>
      <c r="C297" s="1166">
        <v>11782.18</v>
      </c>
      <c r="D297" s="1166">
        <v>11782.18</v>
      </c>
    </row>
    <row r="298" spans="2:4" ht="21">
      <c r="B298" s="1165" t="s">
        <v>6560</v>
      </c>
      <c r="C298" s="1166">
        <v>81829.64</v>
      </c>
      <c r="D298" s="1166">
        <v>81829.64</v>
      </c>
    </row>
    <row r="299" spans="2:4">
      <c r="B299" s="1165" t="s">
        <v>6561</v>
      </c>
      <c r="C299" s="1166">
        <v>35278.92</v>
      </c>
      <c r="D299" s="1166">
        <v>35278.92</v>
      </c>
    </row>
    <row r="300" spans="2:4">
      <c r="B300" s="1165" t="s">
        <v>6562</v>
      </c>
      <c r="C300" s="1166">
        <v>75.48</v>
      </c>
      <c r="D300" s="1166">
        <v>75.48</v>
      </c>
    </row>
    <row r="301" spans="2:4" ht="31.5">
      <c r="B301" s="1165" t="s">
        <v>6563</v>
      </c>
      <c r="C301" s="1166">
        <v>628654.4</v>
      </c>
      <c r="D301" s="1166">
        <v>628654.4</v>
      </c>
    </row>
    <row r="302" spans="2:4" ht="31.5">
      <c r="B302" s="1165" t="s">
        <v>6564</v>
      </c>
      <c r="C302" s="1166">
        <v>256129.92000000001</v>
      </c>
      <c r="D302" s="1166">
        <v>256129.92000000001</v>
      </c>
    </row>
    <row r="303" spans="2:4" ht="31.5">
      <c r="B303" s="1165" t="s">
        <v>6565</v>
      </c>
      <c r="C303" s="1166">
        <v>305890.56</v>
      </c>
      <c r="D303" s="1166">
        <v>305890.56</v>
      </c>
    </row>
    <row r="304" spans="2:4" ht="31.5">
      <c r="B304" s="1165" t="s">
        <v>6566</v>
      </c>
      <c r="C304" s="1166">
        <v>101098.56</v>
      </c>
      <c r="D304" s="1166">
        <v>101098.56</v>
      </c>
    </row>
    <row r="305" spans="1:5" ht="31.5">
      <c r="B305" s="1165" t="s">
        <v>6567</v>
      </c>
      <c r="C305" s="1166">
        <v>102421.44</v>
      </c>
      <c r="D305" s="1166">
        <v>102421.44</v>
      </c>
    </row>
    <row r="306" spans="1:5" ht="31.5">
      <c r="B306" s="1165" t="s">
        <v>6568</v>
      </c>
      <c r="C306" s="1166">
        <v>985311.84</v>
      </c>
      <c r="D306" s="1166">
        <v>985311.84</v>
      </c>
    </row>
    <row r="307" spans="1:5" ht="31.5">
      <c r="B307" s="1165" t="s">
        <v>6569</v>
      </c>
      <c r="C307" s="1166">
        <v>1323645.02</v>
      </c>
      <c r="D307" s="1166">
        <v>1323645.02</v>
      </c>
    </row>
    <row r="308" spans="1:5" ht="21">
      <c r="B308" s="1165" t="s">
        <v>6570</v>
      </c>
      <c r="C308" s="1166">
        <v>404638.08</v>
      </c>
      <c r="D308" s="1166">
        <v>404638.08</v>
      </c>
    </row>
    <row r="309" spans="1:5" ht="31.5">
      <c r="B309" s="1165" t="s">
        <v>6571</v>
      </c>
      <c r="C309" s="1166">
        <v>116231.99</v>
      </c>
      <c r="D309" s="1166">
        <v>116231.99</v>
      </c>
    </row>
    <row r="310" spans="1:5">
      <c r="B310" s="1165" t="s">
        <v>6572</v>
      </c>
      <c r="C310" s="1166">
        <v>49585.36</v>
      </c>
      <c r="D310" s="1166">
        <v>49585.36</v>
      </c>
    </row>
    <row r="311" spans="1:5" ht="21">
      <c r="B311" s="1165" t="s">
        <v>6573</v>
      </c>
      <c r="C311" s="1166">
        <v>47678.400000000001</v>
      </c>
      <c r="D311" s="1166">
        <v>47678.400000000001</v>
      </c>
    </row>
    <row r="312" spans="1:5" ht="21">
      <c r="B312" s="1165" t="s">
        <v>6574</v>
      </c>
      <c r="C312" s="1166">
        <v>23810.16</v>
      </c>
      <c r="D312" s="1166">
        <v>23810.16</v>
      </c>
    </row>
    <row r="313" spans="1:5" ht="21">
      <c r="B313" s="1165" t="s">
        <v>6575</v>
      </c>
      <c r="C313" s="1166">
        <v>23306.14</v>
      </c>
      <c r="D313" s="1166">
        <v>23306.14</v>
      </c>
    </row>
    <row r="314" spans="1:5" s="9" customFormat="1" ht="26.25">
      <c r="A314" s="148" t="s">
        <v>6576</v>
      </c>
      <c r="B314" s="1173" t="s">
        <v>6577</v>
      </c>
      <c r="C314" s="1174">
        <f>SUM(C315:C552)</f>
        <v>16005540.289999997</v>
      </c>
      <c r="D314" s="1174">
        <f>SUM(D315:D552)</f>
        <v>14667999.999999998</v>
      </c>
      <c r="E314" s="1175"/>
    </row>
    <row r="315" spans="1:5">
      <c r="B315" s="1165" t="s">
        <v>6578</v>
      </c>
      <c r="C315" s="1166">
        <v>9600</v>
      </c>
      <c r="D315" s="1166">
        <v>9600</v>
      </c>
    </row>
    <row r="316" spans="1:5">
      <c r="B316" s="1165" t="s">
        <v>6579</v>
      </c>
      <c r="C316" s="1166">
        <v>1901.42</v>
      </c>
      <c r="D316" s="1166">
        <v>1901.42</v>
      </c>
    </row>
    <row r="317" spans="1:5">
      <c r="B317" s="1165" t="s">
        <v>6580</v>
      </c>
      <c r="C317" s="1166">
        <v>7.64</v>
      </c>
      <c r="D317" s="1166"/>
    </row>
    <row r="318" spans="1:5">
      <c r="B318" s="1165" t="s">
        <v>6581</v>
      </c>
      <c r="C318" s="1166">
        <v>15.43</v>
      </c>
      <c r="D318" s="1166"/>
    </row>
    <row r="319" spans="1:5">
      <c r="B319" s="1165" t="s">
        <v>6582</v>
      </c>
      <c r="C319" s="1166">
        <v>7.44</v>
      </c>
      <c r="D319" s="1166"/>
    </row>
    <row r="320" spans="1:5">
      <c r="B320" s="1165" t="s">
        <v>6583</v>
      </c>
      <c r="C320" s="1166">
        <v>0.63</v>
      </c>
      <c r="D320" s="1166"/>
    </row>
    <row r="321" spans="2:4">
      <c r="B321" s="1165" t="s">
        <v>6584</v>
      </c>
      <c r="C321" s="1166">
        <v>244674</v>
      </c>
      <c r="D321" s="1166">
        <v>327238.03999999998</v>
      </c>
    </row>
    <row r="322" spans="2:4">
      <c r="B322" s="1165" t="s">
        <v>6585</v>
      </c>
      <c r="C322" s="1166">
        <v>355680</v>
      </c>
      <c r="D322" s="1166">
        <v>380366</v>
      </c>
    </row>
    <row r="323" spans="2:4">
      <c r="B323" s="1165" t="s">
        <v>6586</v>
      </c>
      <c r="C323" s="1166">
        <v>338.52</v>
      </c>
      <c r="D323" s="1166"/>
    </row>
    <row r="324" spans="2:4">
      <c r="B324" s="1165" t="s">
        <v>6587</v>
      </c>
      <c r="C324" s="1166">
        <v>750992.36</v>
      </c>
      <c r="D324" s="1166">
        <v>756395</v>
      </c>
    </row>
    <row r="325" spans="2:4">
      <c r="B325" s="1165" t="s">
        <v>6588</v>
      </c>
      <c r="C325" s="1166">
        <v>14.78</v>
      </c>
      <c r="D325" s="1166"/>
    </row>
    <row r="326" spans="2:4">
      <c r="B326" s="1165" t="s">
        <v>6589</v>
      </c>
      <c r="C326" s="1166">
        <v>456.96</v>
      </c>
      <c r="D326" s="1166"/>
    </row>
    <row r="327" spans="2:4">
      <c r="B327" s="1165" t="s">
        <v>6590</v>
      </c>
      <c r="C327" s="1166">
        <v>162692.22</v>
      </c>
      <c r="D327" s="1166">
        <v>193442.47</v>
      </c>
    </row>
    <row r="328" spans="2:4">
      <c r="B328" s="1165" t="s">
        <v>6591</v>
      </c>
      <c r="C328" s="1166">
        <v>2484</v>
      </c>
      <c r="D328" s="1166"/>
    </row>
    <row r="329" spans="2:4">
      <c r="B329" s="1165" t="s">
        <v>6592</v>
      </c>
      <c r="C329" s="1166">
        <v>387.98</v>
      </c>
      <c r="D329" s="1166"/>
    </row>
    <row r="330" spans="2:4">
      <c r="B330" s="1165" t="s">
        <v>6593</v>
      </c>
      <c r="C330" s="1166">
        <v>1.45</v>
      </c>
      <c r="D330" s="1166"/>
    </row>
    <row r="331" spans="2:4">
      <c r="B331" s="1165" t="s">
        <v>6594</v>
      </c>
      <c r="C331" s="1166">
        <v>13432.8</v>
      </c>
      <c r="D331" s="1166">
        <v>13432.8</v>
      </c>
    </row>
    <row r="332" spans="2:4">
      <c r="B332" s="1165" t="s">
        <v>6595</v>
      </c>
      <c r="C332" s="1166">
        <v>15.36</v>
      </c>
      <c r="D332" s="1166"/>
    </row>
    <row r="333" spans="2:4">
      <c r="B333" s="1165" t="s">
        <v>6596</v>
      </c>
      <c r="C333" s="1166">
        <v>159372</v>
      </c>
      <c r="D333" s="1166"/>
    </row>
    <row r="334" spans="2:4">
      <c r="B334" s="1165" t="s">
        <v>6597</v>
      </c>
      <c r="C334" s="1166">
        <v>898.46</v>
      </c>
      <c r="D334" s="1166"/>
    </row>
    <row r="335" spans="2:4" ht="21">
      <c r="B335" s="1165" t="s">
        <v>6598</v>
      </c>
      <c r="C335" s="1166">
        <v>27.41</v>
      </c>
      <c r="D335" s="1166"/>
    </row>
    <row r="336" spans="2:4">
      <c r="B336" s="1165" t="s">
        <v>6599</v>
      </c>
      <c r="C336" s="1166">
        <v>3196.13</v>
      </c>
      <c r="D336" s="1166"/>
    </row>
    <row r="337" spans="2:4">
      <c r="B337" s="1165" t="s">
        <v>6600</v>
      </c>
      <c r="C337" s="1166">
        <v>59.89</v>
      </c>
      <c r="D337" s="1166"/>
    </row>
    <row r="338" spans="2:4">
      <c r="B338" s="1165" t="s">
        <v>6601</v>
      </c>
      <c r="C338" s="1166">
        <v>115.37</v>
      </c>
      <c r="D338" s="1166"/>
    </row>
    <row r="339" spans="2:4">
      <c r="B339" s="1165" t="s">
        <v>6602</v>
      </c>
      <c r="C339" s="1166">
        <v>338.93</v>
      </c>
      <c r="D339" s="1166"/>
    </row>
    <row r="340" spans="2:4">
      <c r="B340" s="1165" t="s">
        <v>6603</v>
      </c>
      <c r="C340" s="1166">
        <v>65736</v>
      </c>
      <c r="D340" s="1166"/>
    </row>
    <row r="341" spans="2:4">
      <c r="B341" s="1165" t="s">
        <v>6604</v>
      </c>
      <c r="C341" s="1166">
        <v>42.87</v>
      </c>
      <c r="D341" s="1166"/>
    </row>
    <row r="342" spans="2:4">
      <c r="B342" s="1165" t="s">
        <v>6605</v>
      </c>
      <c r="C342" s="1166">
        <v>3417.87</v>
      </c>
      <c r="D342" s="1166"/>
    </row>
    <row r="343" spans="2:4">
      <c r="B343" s="1165" t="s">
        <v>6606</v>
      </c>
      <c r="C343" s="1166">
        <v>0</v>
      </c>
      <c r="D343" s="1166"/>
    </row>
    <row r="344" spans="2:4">
      <c r="B344" s="1165" t="s">
        <v>6607</v>
      </c>
      <c r="C344" s="1166">
        <v>157.72</v>
      </c>
      <c r="D344" s="1166"/>
    </row>
    <row r="345" spans="2:4">
      <c r="B345" s="1165" t="s">
        <v>6608</v>
      </c>
      <c r="C345" s="1166">
        <v>51271.7</v>
      </c>
      <c r="D345" s="1166">
        <v>51271.7</v>
      </c>
    </row>
    <row r="346" spans="2:4">
      <c r="B346" s="1165" t="s">
        <v>6609</v>
      </c>
      <c r="C346" s="1166">
        <v>470.72</v>
      </c>
      <c r="D346" s="1166"/>
    </row>
    <row r="347" spans="2:4">
      <c r="B347" s="1165" t="s">
        <v>6610</v>
      </c>
      <c r="C347" s="1166">
        <v>1020</v>
      </c>
      <c r="D347" s="1166">
        <v>1020</v>
      </c>
    </row>
    <row r="348" spans="2:4">
      <c r="B348" s="1165" t="s">
        <v>6611</v>
      </c>
      <c r="C348" s="1166">
        <v>161466.09</v>
      </c>
      <c r="D348" s="1166">
        <v>161466.09</v>
      </c>
    </row>
    <row r="349" spans="2:4">
      <c r="B349" s="1165" t="s">
        <v>6612</v>
      </c>
      <c r="C349" s="1166">
        <v>42137.21</v>
      </c>
      <c r="D349" s="1166">
        <v>42137.21</v>
      </c>
    </row>
    <row r="350" spans="2:4">
      <c r="B350" s="1165" t="s">
        <v>6613</v>
      </c>
      <c r="C350" s="1166">
        <v>5241.6400000000003</v>
      </c>
      <c r="D350" s="1166">
        <v>5241.6400000000003</v>
      </c>
    </row>
    <row r="351" spans="2:4" ht="21">
      <c r="B351" s="1165" t="s">
        <v>6614</v>
      </c>
      <c r="C351" s="1166">
        <v>462</v>
      </c>
      <c r="D351" s="1166"/>
    </row>
    <row r="352" spans="2:4">
      <c r="B352" s="1165" t="s">
        <v>6615</v>
      </c>
      <c r="C352" s="1166">
        <v>51183</v>
      </c>
      <c r="D352" s="1166">
        <v>51183</v>
      </c>
    </row>
    <row r="353" spans="2:4" ht="31.5">
      <c r="B353" s="1165" t="s">
        <v>6616</v>
      </c>
      <c r="C353" s="1166">
        <v>306788.52</v>
      </c>
      <c r="D353" s="1166">
        <v>356328</v>
      </c>
    </row>
    <row r="354" spans="2:4">
      <c r="B354" s="1165" t="s">
        <v>6617</v>
      </c>
      <c r="C354" s="1166">
        <v>38060.92</v>
      </c>
      <c r="D354" s="1166"/>
    </row>
    <row r="355" spans="2:4">
      <c r="B355" s="1165" t="s">
        <v>6618</v>
      </c>
      <c r="C355" s="1166">
        <v>608.26</v>
      </c>
      <c r="D355" s="1166"/>
    </row>
    <row r="356" spans="2:4" ht="21">
      <c r="B356" s="1165" t="s">
        <v>6619</v>
      </c>
      <c r="C356" s="1166">
        <v>38.68</v>
      </c>
      <c r="D356" s="1166"/>
    </row>
    <row r="357" spans="2:4">
      <c r="B357" s="1165" t="s">
        <v>6620</v>
      </c>
      <c r="C357" s="1166">
        <v>1691.55</v>
      </c>
      <c r="D357" s="1166"/>
    </row>
    <row r="358" spans="2:4" ht="21">
      <c r="B358" s="1165" t="s">
        <v>6621</v>
      </c>
      <c r="C358" s="1166">
        <v>15.6</v>
      </c>
      <c r="D358" s="1166"/>
    </row>
    <row r="359" spans="2:4">
      <c r="B359" s="1165" t="s">
        <v>6622</v>
      </c>
      <c r="C359" s="1166">
        <v>25.58</v>
      </c>
      <c r="D359" s="1166"/>
    </row>
    <row r="360" spans="2:4">
      <c r="B360" s="1165" t="s">
        <v>6623</v>
      </c>
      <c r="C360" s="1166">
        <v>210386.6</v>
      </c>
      <c r="D360" s="1166">
        <v>210386.6</v>
      </c>
    </row>
    <row r="361" spans="2:4">
      <c r="B361" s="1165" t="s">
        <v>6624</v>
      </c>
      <c r="C361" s="1166">
        <v>1776.53</v>
      </c>
      <c r="D361" s="1166">
        <v>1776.53</v>
      </c>
    </row>
    <row r="362" spans="2:4">
      <c r="B362" s="1165" t="s">
        <v>6625</v>
      </c>
      <c r="C362" s="1166">
        <v>36.06</v>
      </c>
      <c r="D362" s="1166">
        <v>36.06</v>
      </c>
    </row>
    <row r="363" spans="2:4">
      <c r="B363" s="1165" t="s">
        <v>6626</v>
      </c>
      <c r="C363" s="1166">
        <v>92067.65</v>
      </c>
      <c r="D363" s="1166">
        <v>92067.65</v>
      </c>
    </row>
    <row r="364" spans="2:4">
      <c r="B364" s="1165" t="s">
        <v>6627</v>
      </c>
      <c r="C364" s="1166">
        <v>300.74</v>
      </c>
      <c r="D364" s="1166"/>
    </row>
    <row r="365" spans="2:4">
      <c r="B365" s="1165" t="s">
        <v>6628</v>
      </c>
      <c r="C365" s="1166">
        <v>131.25</v>
      </c>
      <c r="D365" s="1166"/>
    </row>
    <row r="366" spans="2:4">
      <c r="B366" s="1165" t="s">
        <v>6629</v>
      </c>
      <c r="C366" s="1166">
        <v>412.79</v>
      </c>
      <c r="D366" s="1166"/>
    </row>
    <row r="367" spans="2:4">
      <c r="B367" s="1165" t="s">
        <v>6630</v>
      </c>
      <c r="C367" s="1166">
        <v>40.799999999999997</v>
      </c>
      <c r="D367" s="1166"/>
    </row>
    <row r="368" spans="2:4" ht="21">
      <c r="B368" s="1165" t="s">
        <v>6631</v>
      </c>
      <c r="C368" s="1166">
        <v>21991.200000000001</v>
      </c>
      <c r="D368" s="1166">
        <v>21991.200000000001</v>
      </c>
    </row>
    <row r="369" spans="2:4" ht="21">
      <c r="B369" s="1165" t="s">
        <v>6632</v>
      </c>
      <c r="C369" s="1166">
        <v>14586</v>
      </c>
      <c r="D369" s="1166">
        <v>14586</v>
      </c>
    </row>
    <row r="370" spans="2:4" ht="21">
      <c r="B370" s="1165" t="s">
        <v>6633</v>
      </c>
      <c r="C370" s="1166">
        <v>3696</v>
      </c>
      <c r="D370" s="1166">
        <v>3696</v>
      </c>
    </row>
    <row r="371" spans="2:4" ht="21">
      <c r="B371" s="1165" t="s">
        <v>6634</v>
      </c>
      <c r="C371" s="1166">
        <v>26730</v>
      </c>
      <c r="D371" s="1166">
        <v>26730</v>
      </c>
    </row>
    <row r="372" spans="2:4" ht="21">
      <c r="B372" s="1165" t="s">
        <v>6635</v>
      </c>
      <c r="C372" s="1166">
        <v>9240</v>
      </c>
      <c r="D372" s="1166">
        <v>9240</v>
      </c>
    </row>
    <row r="373" spans="2:4" ht="21">
      <c r="B373" s="1165" t="s">
        <v>6636</v>
      </c>
      <c r="C373" s="1166">
        <v>31614</v>
      </c>
      <c r="D373" s="1166">
        <v>31614</v>
      </c>
    </row>
    <row r="374" spans="2:4" ht="21">
      <c r="B374" s="1165" t="s">
        <v>6637</v>
      </c>
      <c r="C374" s="1166">
        <v>88247.679999999993</v>
      </c>
      <c r="D374" s="1166">
        <v>88247.679999999993</v>
      </c>
    </row>
    <row r="375" spans="2:4">
      <c r="B375" s="1165" t="s">
        <v>6638</v>
      </c>
      <c r="C375" s="1166">
        <v>30591.599999999999</v>
      </c>
      <c r="D375" s="1166">
        <v>30591.599999999999</v>
      </c>
    </row>
    <row r="376" spans="2:4">
      <c r="B376" s="1165" t="s">
        <v>6639</v>
      </c>
      <c r="C376" s="1166">
        <v>12103.68</v>
      </c>
      <c r="D376" s="1166">
        <v>12103.68</v>
      </c>
    </row>
    <row r="377" spans="2:4">
      <c r="B377" s="1165" t="s">
        <v>6640</v>
      </c>
      <c r="C377" s="1166">
        <v>17388.43</v>
      </c>
      <c r="D377" s="1166">
        <v>17388.43</v>
      </c>
    </row>
    <row r="378" spans="2:4">
      <c r="B378" s="1165" t="s">
        <v>6641</v>
      </c>
      <c r="C378" s="1166">
        <v>69107.44</v>
      </c>
      <c r="D378" s="1166">
        <v>69107.44</v>
      </c>
    </row>
    <row r="379" spans="2:4">
      <c r="B379" s="1165" t="s">
        <v>6642</v>
      </c>
      <c r="C379" s="1166">
        <v>902</v>
      </c>
      <c r="D379" s="1166">
        <v>902</v>
      </c>
    </row>
    <row r="380" spans="2:4">
      <c r="B380" s="1165" t="s">
        <v>6643</v>
      </c>
      <c r="C380" s="1166">
        <v>105600</v>
      </c>
      <c r="D380" s="1166">
        <v>105600</v>
      </c>
    </row>
    <row r="381" spans="2:4" ht="21">
      <c r="B381" s="1165" t="s">
        <v>6644</v>
      </c>
      <c r="C381" s="1166">
        <v>1485</v>
      </c>
      <c r="D381" s="1166">
        <v>1485</v>
      </c>
    </row>
    <row r="382" spans="2:4">
      <c r="B382" s="1165" t="s">
        <v>6645</v>
      </c>
      <c r="C382" s="1166">
        <v>7.74</v>
      </c>
      <c r="D382" s="1166">
        <v>7.74</v>
      </c>
    </row>
    <row r="383" spans="2:4" ht="21">
      <c r="B383" s="1165" t="s">
        <v>6646</v>
      </c>
      <c r="C383" s="1166">
        <v>34757.300000000003</v>
      </c>
      <c r="D383" s="1166">
        <v>34757.300000000003</v>
      </c>
    </row>
    <row r="384" spans="2:4" ht="21">
      <c r="B384" s="1165" t="s">
        <v>6647</v>
      </c>
      <c r="C384" s="1166">
        <v>10378.5</v>
      </c>
      <c r="D384" s="1166">
        <v>10378.5</v>
      </c>
    </row>
    <row r="385" spans="2:4">
      <c r="B385" s="1165" t="s">
        <v>6648</v>
      </c>
      <c r="C385" s="1166">
        <v>701.84</v>
      </c>
      <c r="D385" s="1166"/>
    </row>
    <row r="386" spans="2:4">
      <c r="B386" s="1165" t="s">
        <v>6649</v>
      </c>
      <c r="C386" s="1166">
        <v>230.12</v>
      </c>
      <c r="D386" s="1166"/>
    </row>
    <row r="387" spans="2:4">
      <c r="B387" s="1165" t="s">
        <v>6650</v>
      </c>
      <c r="C387" s="1166">
        <v>200.2</v>
      </c>
      <c r="D387" s="1166"/>
    </row>
    <row r="388" spans="2:4">
      <c r="B388" s="1165" t="s">
        <v>6651</v>
      </c>
      <c r="C388" s="1166">
        <v>270.89</v>
      </c>
      <c r="D388" s="1166"/>
    </row>
    <row r="389" spans="2:4">
      <c r="B389" s="1165" t="s">
        <v>6652</v>
      </c>
      <c r="C389" s="1166">
        <v>8772.2099999999991</v>
      </c>
      <c r="D389" s="1166"/>
    </row>
    <row r="390" spans="2:4">
      <c r="B390" s="1165" t="s">
        <v>6653</v>
      </c>
      <c r="C390" s="1166">
        <v>1314.46</v>
      </c>
      <c r="D390" s="1166"/>
    </row>
    <row r="391" spans="2:4" ht="21">
      <c r="B391" s="1165" t="s">
        <v>6654</v>
      </c>
      <c r="C391" s="1166">
        <v>82772.899999999994</v>
      </c>
      <c r="D391" s="1166">
        <v>82772.899999999994</v>
      </c>
    </row>
    <row r="392" spans="2:4">
      <c r="B392" s="1165" t="s">
        <v>6655</v>
      </c>
      <c r="C392" s="1166">
        <v>31157.99</v>
      </c>
      <c r="D392" s="1166">
        <v>31157.99</v>
      </c>
    </row>
    <row r="393" spans="2:4" ht="21">
      <c r="B393" s="1165" t="s">
        <v>6656</v>
      </c>
      <c r="C393" s="1166">
        <v>335309.86</v>
      </c>
      <c r="D393" s="1166">
        <v>335309.86</v>
      </c>
    </row>
    <row r="394" spans="2:4" ht="21">
      <c r="B394" s="1165" t="s">
        <v>6657</v>
      </c>
      <c r="C394" s="1166">
        <v>91656</v>
      </c>
      <c r="D394" s="1166">
        <v>91656</v>
      </c>
    </row>
    <row r="395" spans="2:4">
      <c r="B395" s="1165" t="s">
        <v>6658</v>
      </c>
      <c r="C395" s="1166">
        <v>7972.24</v>
      </c>
      <c r="D395" s="1166">
        <v>7972.24</v>
      </c>
    </row>
    <row r="396" spans="2:4">
      <c r="B396" s="1165" t="s">
        <v>6659</v>
      </c>
      <c r="C396" s="1166">
        <v>1361.36</v>
      </c>
      <c r="D396" s="1166">
        <v>1361.36</v>
      </c>
    </row>
    <row r="397" spans="2:4" ht="21">
      <c r="B397" s="1165" t="s">
        <v>6660</v>
      </c>
      <c r="C397" s="1166">
        <v>7700</v>
      </c>
      <c r="D397" s="1166">
        <v>7700</v>
      </c>
    </row>
    <row r="398" spans="2:4">
      <c r="B398" s="1165" t="s">
        <v>6661</v>
      </c>
      <c r="C398" s="1166">
        <v>3073.2</v>
      </c>
      <c r="D398" s="1166"/>
    </row>
    <row r="399" spans="2:4">
      <c r="B399" s="1165" t="s">
        <v>6662</v>
      </c>
      <c r="C399" s="1166">
        <v>11.7</v>
      </c>
      <c r="D399" s="1166"/>
    </row>
    <row r="400" spans="2:4">
      <c r="B400" s="1165" t="s">
        <v>6663</v>
      </c>
      <c r="C400" s="1166">
        <v>121163.61</v>
      </c>
      <c r="D400" s="1166">
        <v>121163.61</v>
      </c>
    </row>
    <row r="401" spans="2:4">
      <c r="B401" s="1165" t="s">
        <v>6664</v>
      </c>
      <c r="C401" s="1166">
        <v>7165.16</v>
      </c>
      <c r="D401" s="1166">
        <v>7165.16</v>
      </c>
    </row>
    <row r="402" spans="2:4" ht="21">
      <c r="B402" s="1165" t="s">
        <v>6665</v>
      </c>
      <c r="C402" s="1166">
        <v>12312.25</v>
      </c>
      <c r="D402" s="1166">
        <v>12312.25</v>
      </c>
    </row>
    <row r="403" spans="2:4">
      <c r="B403" s="1165" t="s">
        <v>6666</v>
      </c>
      <c r="C403" s="1166">
        <v>318.24</v>
      </c>
      <c r="D403" s="1166"/>
    </row>
    <row r="404" spans="2:4">
      <c r="B404" s="1165" t="s">
        <v>6667</v>
      </c>
      <c r="C404" s="1166">
        <v>74428.039999999994</v>
      </c>
      <c r="D404" s="1166">
        <v>74428.039999999994</v>
      </c>
    </row>
    <row r="405" spans="2:4" ht="21">
      <c r="B405" s="1165" t="s">
        <v>6668</v>
      </c>
      <c r="C405" s="1166">
        <v>22304.26</v>
      </c>
      <c r="D405" s="1166">
        <v>22304.26</v>
      </c>
    </row>
    <row r="406" spans="2:4" ht="21">
      <c r="B406" s="1165" t="s">
        <v>6669</v>
      </c>
      <c r="C406" s="1166">
        <v>199485.24</v>
      </c>
      <c r="D406" s="1166">
        <v>199485.24</v>
      </c>
    </row>
    <row r="407" spans="2:4" ht="21">
      <c r="B407" s="1165" t="s">
        <v>6670</v>
      </c>
      <c r="C407" s="1166">
        <v>93764.93</v>
      </c>
      <c r="D407" s="1166">
        <v>93764.93</v>
      </c>
    </row>
    <row r="408" spans="2:4">
      <c r="B408" s="1165" t="s">
        <v>6671</v>
      </c>
      <c r="C408" s="1166">
        <v>219068.88</v>
      </c>
      <c r="D408" s="1166">
        <v>219068.88</v>
      </c>
    </row>
    <row r="409" spans="2:4">
      <c r="B409" s="1165" t="s">
        <v>6672</v>
      </c>
      <c r="C409" s="1166">
        <v>31900</v>
      </c>
      <c r="D409" s="1166">
        <v>31900</v>
      </c>
    </row>
    <row r="410" spans="2:4">
      <c r="B410" s="1165" t="s">
        <v>6673</v>
      </c>
      <c r="C410" s="1166">
        <v>1170.4000000000001</v>
      </c>
      <c r="D410" s="1166">
        <v>1170.4000000000001</v>
      </c>
    </row>
    <row r="411" spans="2:4" ht="21">
      <c r="B411" s="1165" t="s">
        <v>6674</v>
      </c>
      <c r="C411" s="1166">
        <v>24928.76</v>
      </c>
      <c r="D411" s="1166">
        <v>24928.76</v>
      </c>
    </row>
    <row r="412" spans="2:4">
      <c r="B412" s="1165" t="s">
        <v>6675</v>
      </c>
      <c r="C412" s="1166">
        <v>1683.77</v>
      </c>
      <c r="D412" s="1166">
        <v>1683.77</v>
      </c>
    </row>
    <row r="413" spans="2:4">
      <c r="B413" s="1165" t="s">
        <v>6676</v>
      </c>
      <c r="C413" s="1166">
        <v>25923.32</v>
      </c>
      <c r="D413" s="1166">
        <v>25923.32</v>
      </c>
    </row>
    <row r="414" spans="2:4">
      <c r="B414" s="1165" t="s">
        <v>6677</v>
      </c>
      <c r="C414" s="1166">
        <v>3819.9</v>
      </c>
      <c r="D414" s="1166"/>
    </row>
    <row r="415" spans="2:4">
      <c r="B415" s="1165" t="s">
        <v>6678</v>
      </c>
      <c r="C415" s="1166">
        <v>2508</v>
      </c>
      <c r="D415" s="1166">
        <v>2508</v>
      </c>
    </row>
    <row r="416" spans="2:4">
      <c r="B416" s="1165" t="s">
        <v>6679</v>
      </c>
      <c r="C416" s="1166">
        <v>8349</v>
      </c>
      <c r="D416" s="1166">
        <v>8349</v>
      </c>
    </row>
    <row r="417" spans="2:4">
      <c r="B417" s="1165" t="s">
        <v>6680</v>
      </c>
      <c r="C417" s="1166">
        <v>3318.39</v>
      </c>
      <c r="D417" s="1166">
        <v>3318.39</v>
      </c>
    </row>
    <row r="418" spans="2:4">
      <c r="B418" s="1165" t="s">
        <v>6681</v>
      </c>
      <c r="C418" s="1166">
        <v>5227.2</v>
      </c>
      <c r="D418" s="1166">
        <v>5227.2</v>
      </c>
    </row>
    <row r="419" spans="2:4" ht="21">
      <c r="B419" s="1165" t="s">
        <v>6682</v>
      </c>
      <c r="C419" s="1166">
        <v>10560</v>
      </c>
      <c r="D419" s="1166"/>
    </row>
    <row r="420" spans="2:4">
      <c r="B420" s="1165" t="s">
        <v>6683</v>
      </c>
      <c r="C420" s="1166">
        <v>5324</v>
      </c>
      <c r="D420" s="1166">
        <v>5324</v>
      </c>
    </row>
    <row r="421" spans="2:4" ht="21">
      <c r="B421" s="1165" t="s">
        <v>6684</v>
      </c>
      <c r="C421" s="1166">
        <v>155.1</v>
      </c>
      <c r="D421" s="1166">
        <v>155.1</v>
      </c>
    </row>
    <row r="422" spans="2:4">
      <c r="B422" s="1165" t="s">
        <v>6685</v>
      </c>
      <c r="C422" s="1166">
        <v>29232.05</v>
      </c>
      <c r="D422" s="1166">
        <v>29232.05</v>
      </c>
    </row>
    <row r="423" spans="2:4">
      <c r="B423" s="1165" t="s">
        <v>6686</v>
      </c>
      <c r="C423" s="1166">
        <v>29524</v>
      </c>
      <c r="D423" s="1166">
        <v>29524</v>
      </c>
    </row>
    <row r="424" spans="2:4">
      <c r="B424" s="1165" t="s">
        <v>6687</v>
      </c>
      <c r="C424" s="1166">
        <v>4352.3999999999996</v>
      </c>
      <c r="D424" s="1166"/>
    </row>
    <row r="425" spans="2:4" ht="21">
      <c r="B425" s="1165" t="s">
        <v>6688</v>
      </c>
      <c r="C425" s="1166">
        <v>3080</v>
      </c>
      <c r="D425" s="1166">
        <v>3080</v>
      </c>
    </row>
    <row r="426" spans="2:4">
      <c r="B426" s="1165" t="s">
        <v>6689</v>
      </c>
      <c r="C426" s="1166">
        <v>1175.0899999999999</v>
      </c>
      <c r="D426" s="1166"/>
    </row>
    <row r="427" spans="2:4" ht="31.5">
      <c r="B427" s="1165" t="s">
        <v>6690</v>
      </c>
      <c r="C427" s="1166">
        <v>110.4</v>
      </c>
      <c r="D427" s="1166">
        <v>110.4</v>
      </c>
    </row>
    <row r="428" spans="2:4">
      <c r="B428" s="1165" t="s">
        <v>6691</v>
      </c>
      <c r="C428" s="1166">
        <v>57960</v>
      </c>
      <c r="D428" s="1166">
        <v>57960</v>
      </c>
    </row>
    <row r="429" spans="2:4">
      <c r="B429" s="1165" t="s">
        <v>6692</v>
      </c>
      <c r="C429" s="1166">
        <v>76477.5</v>
      </c>
      <c r="D429" s="1166">
        <v>76477.5</v>
      </c>
    </row>
    <row r="430" spans="2:4">
      <c r="B430" s="1165" t="s">
        <v>6693</v>
      </c>
      <c r="C430" s="1166">
        <v>167062.5</v>
      </c>
      <c r="D430" s="1166">
        <v>167062.5</v>
      </c>
    </row>
    <row r="431" spans="2:4">
      <c r="B431" s="1165" t="s">
        <v>6694</v>
      </c>
      <c r="C431" s="1166">
        <v>12144</v>
      </c>
      <c r="D431" s="1166">
        <v>12144</v>
      </c>
    </row>
    <row r="432" spans="2:4">
      <c r="B432" s="1165" t="s">
        <v>6695</v>
      </c>
      <c r="C432" s="1166">
        <v>130042</v>
      </c>
      <c r="D432" s="1166">
        <v>130042</v>
      </c>
    </row>
    <row r="433" spans="2:4">
      <c r="B433" s="1165" t="s">
        <v>6696</v>
      </c>
      <c r="C433" s="1166">
        <v>211827</v>
      </c>
      <c r="D433" s="1166">
        <v>211827</v>
      </c>
    </row>
    <row r="434" spans="2:4">
      <c r="B434" s="1165" t="s">
        <v>6697</v>
      </c>
      <c r="C434" s="1166">
        <v>310728</v>
      </c>
      <c r="D434" s="1166">
        <v>310728</v>
      </c>
    </row>
    <row r="435" spans="2:4">
      <c r="B435" s="1165" t="s">
        <v>6698</v>
      </c>
      <c r="C435" s="1166">
        <v>35898.51</v>
      </c>
      <c r="D435" s="1166">
        <v>35898.51</v>
      </c>
    </row>
    <row r="436" spans="2:4">
      <c r="B436" s="1165" t="s">
        <v>6699</v>
      </c>
      <c r="C436" s="1166">
        <v>183397.5</v>
      </c>
      <c r="D436" s="1166">
        <v>183397.5</v>
      </c>
    </row>
    <row r="437" spans="2:4" ht="21">
      <c r="B437" s="1165" t="s">
        <v>6700</v>
      </c>
      <c r="C437" s="1166">
        <v>63888</v>
      </c>
      <c r="D437" s="1166">
        <v>63888</v>
      </c>
    </row>
    <row r="438" spans="2:4" ht="21">
      <c r="B438" s="1165" t="s">
        <v>6701</v>
      </c>
      <c r="C438" s="1166">
        <v>27632</v>
      </c>
      <c r="D438" s="1166">
        <v>27632</v>
      </c>
    </row>
    <row r="439" spans="2:4">
      <c r="B439" s="1165" t="s">
        <v>6702</v>
      </c>
      <c r="C439" s="1166">
        <v>21.5</v>
      </c>
      <c r="D439" s="1166">
        <v>21.5</v>
      </c>
    </row>
    <row r="440" spans="2:4">
      <c r="B440" s="1165" t="s">
        <v>6703</v>
      </c>
      <c r="C440" s="1166">
        <v>10.51</v>
      </c>
      <c r="D440" s="1166">
        <v>10.51</v>
      </c>
    </row>
    <row r="441" spans="2:4">
      <c r="B441" s="1165" t="s">
        <v>6704</v>
      </c>
      <c r="C441" s="1166">
        <v>5428.8</v>
      </c>
      <c r="D441" s="1166">
        <v>5428.8</v>
      </c>
    </row>
    <row r="442" spans="2:4" ht="21">
      <c r="B442" s="1165" t="s">
        <v>6705</v>
      </c>
      <c r="C442" s="1166">
        <v>16845.490000000002</v>
      </c>
      <c r="D442" s="1166">
        <v>16845.490000000002</v>
      </c>
    </row>
    <row r="443" spans="2:4" ht="21">
      <c r="B443" s="1165" t="s">
        <v>6706</v>
      </c>
      <c r="C443" s="1166">
        <v>18913.830000000002</v>
      </c>
      <c r="D443" s="1166">
        <v>18913.830000000002</v>
      </c>
    </row>
    <row r="444" spans="2:4" ht="21">
      <c r="B444" s="1165" t="s">
        <v>6707</v>
      </c>
      <c r="C444" s="1166">
        <v>90686.31</v>
      </c>
      <c r="D444" s="1166">
        <v>90686.31</v>
      </c>
    </row>
    <row r="445" spans="2:4" ht="21">
      <c r="B445" s="1165" t="s">
        <v>6708</v>
      </c>
      <c r="C445" s="1166">
        <v>58374.02</v>
      </c>
      <c r="D445" s="1166">
        <v>58374.02</v>
      </c>
    </row>
    <row r="446" spans="2:4" ht="21">
      <c r="B446" s="1165" t="s">
        <v>6709</v>
      </c>
      <c r="C446" s="1166">
        <v>182.78</v>
      </c>
      <c r="D446" s="1166"/>
    </row>
    <row r="447" spans="2:4">
      <c r="B447" s="1165" t="s">
        <v>6710</v>
      </c>
      <c r="C447" s="1166">
        <v>-44.4</v>
      </c>
      <c r="D447" s="1166"/>
    </row>
    <row r="448" spans="2:4">
      <c r="B448" s="1165" t="s">
        <v>6711</v>
      </c>
      <c r="C448" s="1166">
        <v>47659.05</v>
      </c>
      <c r="D448" s="1166">
        <v>47659.05</v>
      </c>
    </row>
    <row r="449" spans="2:4" ht="21">
      <c r="B449" s="1165" t="s">
        <v>6712</v>
      </c>
      <c r="C449" s="1166">
        <v>1137.8399999999999</v>
      </c>
      <c r="D449" s="1166"/>
    </row>
    <row r="450" spans="2:4">
      <c r="B450" s="1165" t="s">
        <v>6713</v>
      </c>
      <c r="C450" s="1166">
        <v>6635.52</v>
      </c>
      <c r="D450" s="1166">
        <v>6635.52</v>
      </c>
    </row>
    <row r="451" spans="2:4">
      <c r="B451" s="1165" t="s">
        <v>6714</v>
      </c>
      <c r="C451" s="1166">
        <v>6301.68</v>
      </c>
      <c r="D451" s="1166">
        <v>6301.68</v>
      </c>
    </row>
    <row r="452" spans="2:4">
      <c r="B452" s="1165" t="s">
        <v>6715</v>
      </c>
      <c r="C452" s="1166">
        <v>3240</v>
      </c>
      <c r="D452" s="1166">
        <v>3240</v>
      </c>
    </row>
    <row r="453" spans="2:4" ht="21">
      <c r="B453" s="1165" t="s">
        <v>6716</v>
      </c>
      <c r="C453" s="1166">
        <v>3438.86</v>
      </c>
      <c r="D453" s="1166">
        <v>3438.86</v>
      </c>
    </row>
    <row r="454" spans="2:4">
      <c r="B454" s="1165" t="s">
        <v>6717</v>
      </c>
      <c r="C454" s="1166">
        <v>6383.67</v>
      </c>
      <c r="D454" s="1166">
        <v>6383.67</v>
      </c>
    </row>
    <row r="455" spans="2:4" ht="21">
      <c r="B455" s="1165" t="s">
        <v>6718</v>
      </c>
      <c r="C455" s="1166">
        <v>21450.01</v>
      </c>
      <c r="D455" s="1166">
        <v>21450.01</v>
      </c>
    </row>
    <row r="456" spans="2:4" ht="21">
      <c r="B456" s="1165" t="s">
        <v>6719</v>
      </c>
      <c r="C456" s="1166">
        <v>97350</v>
      </c>
      <c r="D456" s="1166">
        <v>97350</v>
      </c>
    </row>
    <row r="457" spans="2:4" ht="21">
      <c r="B457" s="1165" t="s">
        <v>6720</v>
      </c>
      <c r="C457" s="1166">
        <v>67646.95</v>
      </c>
      <c r="D457" s="1166">
        <v>67646.95</v>
      </c>
    </row>
    <row r="458" spans="2:4" ht="21">
      <c r="B458" s="1165" t="s">
        <v>6721</v>
      </c>
      <c r="C458" s="1166">
        <v>25452.76</v>
      </c>
      <c r="D458" s="1166">
        <v>25452.76</v>
      </c>
    </row>
    <row r="459" spans="2:4" ht="21">
      <c r="B459" s="1165" t="s">
        <v>6722</v>
      </c>
      <c r="C459" s="1166">
        <v>184800.09</v>
      </c>
      <c r="D459" s="1166">
        <v>184800.09</v>
      </c>
    </row>
    <row r="460" spans="2:4" ht="21">
      <c r="B460" s="1165" t="s">
        <v>6723</v>
      </c>
      <c r="C460" s="1166">
        <v>22440</v>
      </c>
      <c r="D460" s="1166">
        <v>22440</v>
      </c>
    </row>
    <row r="461" spans="2:4">
      <c r="B461" s="1165" t="s">
        <v>6724</v>
      </c>
      <c r="C461" s="1166">
        <v>19639.12</v>
      </c>
      <c r="D461" s="1166">
        <v>19639.12</v>
      </c>
    </row>
    <row r="462" spans="2:4">
      <c r="B462" s="1165" t="s">
        <v>6725</v>
      </c>
      <c r="C462" s="1166">
        <v>120853.78</v>
      </c>
      <c r="D462" s="1166">
        <v>120853.78</v>
      </c>
    </row>
    <row r="463" spans="2:4" ht="21">
      <c r="B463" s="1165" t="s">
        <v>6726</v>
      </c>
      <c r="C463" s="1166">
        <v>55352.91</v>
      </c>
      <c r="D463" s="1166">
        <v>55352.91</v>
      </c>
    </row>
    <row r="464" spans="2:4" ht="21">
      <c r="B464" s="1165" t="s">
        <v>6727</v>
      </c>
      <c r="C464" s="1166">
        <v>16838.8</v>
      </c>
      <c r="D464" s="1166">
        <v>16838.8</v>
      </c>
    </row>
    <row r="465" spans="2:4" ht="21">
      <c r="B465" s="1165" t="s">
        <v>6728</v>
      </c>
      <c r="C465" s="1166">
        <v>83981.58</v>
      </c>
      <c r="D465" s="1166">
        <v>83981.58</v>
      </c>
    </row>
    <row r="466" spans="2:4">
      <c r="B466" s="1165" t="s">
        <v>6729</v>
      </c>
      <c r="C466" s="1166">
        <v>1265</v>
      </c>
      <c r="D466" s="1166">
        <v>1265</v>
      </c>
    </row>
    <row r="467" spans="2:4" ht="21">
      <c r="B467" s="1165" t="s">
        <v>6730</v>
      </c>
      <c r="C467" s="1166">
        <v>2340</v>
      </c>
      <c r="D467" s="1166">
        <v>2340</v>
      </c>
    </row>
    <row r="468" spans="2:4">
      <c r="B468" s="1165" t="s">
        <v>6731</v>
      </c>
      <c r="C468" s="1166">
        <v>36226.800000000003</v>
      </c>
      <c r="D468" s="1166">
        <v>36226.800000000003</v>
      </c>
    </row>
    <row r="469" spans="2:4">
      <c r="B469" s="1165" t="s">
        <v>6732</v>
      </c>
      <c r="C469" s="1166">
        <v>11016</v>
      </c>
      <c r="D469" s="1166">
        <v>11016</v>
      </c>
    </row>
    <row r="470" spans="2:4" ht="21">
      <c r="B470" s="1165" t="s">
        <v>6733</v>
      </c>
      <c r="C470" s="1166">
        <v>12540</v>
      </c>
      <c r="D470" s="1166">
        <v>12540</v>
      </c>
    </row>
    <row r="471" spans="2:4" ht="21">
      <c r="B471" s="1165" t="s">
        <v>6734</v>
      </c>
      <c r="C471" s="1166">
        <v>11022</v>
      </c>
      <c r="D471" s="1166">
        <v>11022</v>
      </c>
    </row>
    <row r="472" spans="2:4" ht="21">
      <c r="B472" s="1165" t="s">
        <v>6735</v>
      </c>
      <c r="C472" s="1166">
        <v>254400</v>
      </c>
      <c r="D472" s="1166">
        <v>254400</v>
      </c>
    </row>
    <row r="473" spans="2:4" ht="31.5">
      <c r="B473" s="1165" t="s">
        <v>6736</v>
      </c>
      <c r="C473" s="1166">
        <v>288000</v>
      </c>
      <c r="D473" s="1166">
        <v>288000</v>
      </c>
    </row>
    <row r="474" spans="2:4" ht="21">
      <c r="B474" s="1165" t="s">
        <v>6737</v>
      </c>
      <c r="C474" s="1166">
        <v>144000</v>
      </c>
      <c r="D474" s="1166">
        <v>144000</v>
      </c>
    </row>
    <row r="475" spans="2:4">
      <c r="B475" s="1165" t="s">
        <v>6738</v>
      </c>
      <c r="C475" s="1166">
        <v>39600</v>
      </c>
      <c r="D475" s="1166">
        <v>39600</v>
      </c>
    </row>
    <row r="476" spans="2:4" ht="21">
      <c r="B476" s="1165" t="s">
        <v>6739</v>
      </c>
      <c r="C476" s="1166">
        <v>129492</v>
      </c>
      <c r="D476" s="1166">
        <v>129492</v>
      </c>
    </row>
    <row r="477" spans="2:4" ht="21">
      <c r="B477" s="1165" t="s">
        <v>6740</v>
      </c>
      <c r="C477" s="1166">
        <v>121473</v>
      </c>
      <c r="D477" s="1166">
        <v>121473</v>
      </c>
    </row>
    <row r="478" spans="2:4" ht="21">
      <c r="B478" s="1165" t="s">
        <v>6741</v>
      </c>
      <c r="C478" s="1166">
        <v>26136</v>
      </c>
      <c r="D478" s="1166">
        <v>26136</v>
      </c>
    </row>
    <row r="479" spans="2:4" ht="21">
      <c r="B479" s="1165" t="s">
        <v>6742</v>
      </c>
      <c r="C479" s="1166">
        <v>14729</v>
      </c>
      <c r="D479" s="1166">
        <v>14729</v>
      </c>
    </row>
    <row r="480" spans="2:4" ht="21">
      <c r="B480" s="1165" t="s">
        <v>6743</v>
      </c>
      <c r="C480" s="1166">
        <v>28116</v>
      </c>
      <c r="D480" s="1166">
        <v>28116</v>
      </c>
    </row>
    <row r="481" spans="2:4" ht="21">
      <c r="B481" s="1165" t="s">
        <v>6744</v>
      </c>
      <c r="C481" s="1166">
        <v>31680</v>
      </c>
      <c r="D481" s="1166">
        <v>31680</v>
      </c>
    </row>
    <row r="482" spans="2:4">
      <c r="B482" s="1165" t="s">
        <v>6745</v>
      </c>
      <c r="C482" s="1166">
        <v>1176000</v>
      </c>
      <c r="D482" s="1166"/>
    </row>
    <row r="483" spans="2:4" ht="21">
      <c r="B483" s="1165" t="s">
        <v>6746</v>
      </c>
      <c r="C483" s="1166">
        <v>39402</v>
      </c>
      <c r="D483" s="1166">
        <v>39402</v>
      </c>
    </row>
    <row r="484" spans="2:4" ht="21">
      <c r="B484" s="1165" t="s">
        <v>6747</v>
      </c>
      <c r="C484" s="1166">
        <v>1475.1</v>
      </c>
      <c r="D484" s="1166">
        <v>1475.1</v>
      </c>
    </row>
    <row r="485" spans="2:4" ht="21">
      <c r="B485" s="1165" t="s">
        <v>6748</v>
      </c>
      <c r="C485" s="1166">
        <v>491.7</v>
      </c>
      <c r="D485" s="1166">
        <v>491.7</v>
      </c>
    </row>
    <row r="486" spans="2:4" ht="31.5">
      <c r="B486" s="1165" t="s">
        <v>6749</v>
      </c>
      <c r="C486" s="1166">
        <v>5808</v>
      </c>
      <c r="D486" s="1166">
        <v>5808</v>
      </c>
    </row>
    <row r="487" spans="2:4">
      <c r="B487" s="1165" t="s">
        <v>6750</v>
      </c>
      <c r="C487" s="1166">
        <v>654.5</v>
      </c>
      <c r="D487" s="1166"/>
    </row>
    <row r="488" spans="2:4">
      <c r="B488" s="1165" t="s">
        <v>6751</v>
      </c>
      <c r="C488" s="1166"/>
      <c r="D488" s="1166"/>
    </row>
    <row r="489" spans="2:4" ht="21">
      <c r="B489" s="1165" t="s">
        <v>6752</v>
      </c>
      <c r="C489" s="1166">
        <v>70023.27</v>
      </c>
      <c r="D489" s="1166">
        <v>70023.27</v>
      </c>
    </row>
    <row r="490" spans="2:4">
      <c r="B490" s="1165" t="s">
        <v>6753</v>
      </c>
      <c r="C490" s="1166">
        <v>3673.49</v>
      </c>
      <c r="D490" s="1166">
        <v>3673.49</v>
      </c>
    </row>
    <row r="491" spans="2:4">
      <c r="B491" s="1165" t="s">
        <v>6754</v>
      </c>
      <c r="C491" s="1166">
        <v>594.36</v>
      </c>
      <c r="D491" s="1166">
        <v>594.36</v>
      </c>
    </row>
    <row r="492" spans="2:4">
      <c r="B492" s="1165" t="s">
        <v>6755</v>
      </c>
      <c r="C492" s="1166"/>
      <c r="D492" s="1166"/>
    </row>
    <row r="493" spans="2:4" ht="21">
      <c r="B493" s="1165" t="s">
        <v>6756</v>
      </c>
      <c r="C493" s="1166">
        <v>1072665</v>
      </c>
      <c r="D493" s="1166">
        <v>1072665</v>
      </c>
    </row>
    <row r="494" spans="2:4">
      <c r="B494" s="1165" t="s">
        <v>6757</v>
      </c>
      <c r="C494" s="1166">
        <v>1833249</v>
      </c>
      <c r="D494" s="1166">
        <v>1833249</v>
      </c>
    </row>
    <row r="495" spans="2:4">
      <c r="B495" s="1165" t="s">
        <v>6758</v>
      </c>
      <c r="C495" s="1166">
        <v>4565</v>
      </c>
      <c r="D495" s="1166">
        <v>4565</v>
      </c>
    </row>
    <row r="496" spans="2:4" ht="21">
      <c r="B496" s="1165" t="s">
        <v>6759</v>
      </c>
      <c r="C496" s="1166">
        <v>38400</v>
      </c>
      <c r="D496" s="1166"/>
    </row>
    <row r="497" spans="2:4" ht="21">
      <c r="B497" s="1165" t="s">
        <v>6760</v>
      </c>
      <c r="C497" s="1166">
        <v>3564</v>
      </c>
      <c r="D497" s="1166">
        <v>3564</v>
      </c>
    </row>
    <row r="498" spans="2:4" ht="21">
      <c r="B498" s="1165" t="s">
        <v>6761</v>
      </c>
      <c r="C498" s="1166">
        <v>3564</v>
      </c>
      <c r="D498" s="1166">
        <v>3564</v>
      </c>
    </row>
    <row r="499" spans="2:4" ht="21">
      <c r="B499" s="1165" t="s">
        <v>6762</v>
      </c>
      <c r="C499" s="1166">
        <v>8400</v>
      </c>
      <c r="D499" s="1166">
        <v>8400</v>
      </c>
    </row>
    <row r="500" spans="2:4">
      <c r="B500" s="1165" t="s">
        <v>6763</v>
      </c>
      <c r="C500" s="1166">
        <v>2520</v>
      </c>
      <c r="D500" s="1166">
        <v>2520</v>
      </c>
    </row>
    <row r="501" spans="2:4" ht="21">
      <c r="B501" s="1165" t="s">
        <v>6764</v>
      </c>
      <c r="C501" s="1166">
        <v>780000</v>
      </c>
      <c r="D501" s="1166">
        <v>780000</v>
      </c>
    </row>
    <row r="502" spans="2:4" ht="21">
      <c r="B502" s="1165" t="s">
        <v>6765</v>
      </c>
      <c r="C502" s="1166">
        <v>1395.9</v>
      </c>
      <c r="D502" s="1166">
        <v>1395.9</v>
      </c>
    </row>
    <row r="503" spans="2:4">
      <c r="B503" s="1165" t="s">
        <v>6766</v>
      </c>
      <c r="C503" s="1166">
        <v>43560</v>
      </c>
      <c r="D503" s="1166">
        <v>43560</v>
      </c>
    </row>
    <row r="504" spans="2:4" ht="21">
      <c r="B504" s="1165" t="s">
        <v>6767</v>
      </c>
      <c r="C504" s="1166">
        <v>155.1</v>
      </c>
      <c r="D504" s="1166">
        <v>155.1</v>
      </c>
    </row>
    <row r="505" spans="2:4">
      <c r="B505" s="1165" t="s">
        <v>6768</v>
      </c>
      <c r="C505" s="1166">
        <v>17424</v>
      </c>
      <c r="D505" s="1166">
        <v>17424</v>
      </c>
    </row>
    <row r="506" spans="2:4" ht="21">
      <c r="B506" s="1165" t="s">
        <v>6769</v>
      </c>
      <c r="C506" s="1166">
        <v>5700</v>
      </c>
      <c r="D506" s="1166">
        <v>5700</v>
      </c>
    </row>
    <row r="507" spans="2:4">
      <c r="B507" s="1165" t="s">
        <v>6770</v>
      </c>
      <c r="C507" s="1166">
        <v>3850</v>
      </c>
      <c r="D507" s="1166">
        <v>3850</v>
      </c>
    </row>
    <row r="508" spans="2:4" ht="31.5">
      <c r="B508" s="1165" t="s">
        <v>6771</v>
      </c>
      <c r="C508" s="1166">
        <v>25336.799999999999</v>
      </c>
      <c r="D508" s="1166">
        <v>25336.799999999999</v>
      </c>
    </row>
    <row r="509" spans="2:4" ht="21">
      <c r="B509" s="1165" t="s">
        <v>6772</v>
      </c>
      <c r="C509" s="1166">
        <v>1383.6</v>
      </c>
      <c r="D509" s="1166">
        <v>1383.6</v>
      </c>
    </row>
    <row r="510" spans="2:4" ht="21">
      <c r="B510" s="1165" t="s">
        <v>6773</v>
      </c>
      <c r="C510" s="1166">
        <v>1920</v>
      </c>
      <c r="D510" s="1166">
        <v>1920</v>
      </c>
    </row>
    <row r="511" spans="2:4">
      <c r="B511" s="1165" t="s">
        <v>6774</v>
      </c>
      <c r="C511" s="1166">
        <v>517</v>
      </c>
      <c r="D511" s="1166">
        <v>517</v>
      </c>
    </row>
    <row r="512" spans="2:4" ht="21">
      <c r="B512" s="1165" t="s">
        <v>6775</v>
      </c>
      <c r="C512" s="1166">
        <v>5778</v>
      </c>
      <c r="D512" s="1166">
        <v>5778</v>
      </c>
    </row>
    <row r="513" spans="2:4" ht="21">
      <c r="B513" s="1165" t="s">
        <v>6776</v>
      </c>
      <c r="C513" s="1166">
        <v>3060</v>
      </c>
      <c r="D513" s="1166">
        <v>3060</v>
      </c>
    </row>
    <row r="514" spans="2:4" ht="31.5">
      <c r="B514" s="1165" t="s">
        <v>6777</v>
      </c>
      <c r="C514" s="1166">
        <v>12600</v>
      </c>
      <c r="D514" s="1166">
        <v>12600</v>
      </c>
    </row>
    <row r="515" spans="2:4" ht="21">
      <c r="B515" s="1165" t="s">
        <v>6778</v>
      </c>
      <c r="C515" s="1166">
        <v>12919.5</v>
      </c>
      <c r="D515" s="1166">
        <v>12919.5</v>
      </c>
    </row>
    <row r="516" spans="2:4" ht="21">
      <c r="B516" s="1165" t="s">
        <v>6779</v>
      </c>
      <c r="C516" s="1166">
        <v>7088.4</v>
      </c>
      <c r="D516" s="1166">
        <v>7088.4</v>
      </c>
    </row>
    <row r="517" spans="2:4" ht="21">
      <c r="B517" s="1165" t="s">
        <v>6780</v>
      </c>
      <c r="C517" s="1166">
        <v>1268.3</v>
      </c>
      <c r="D517" s="1166">
        <v>1268.3</v>
      </c>
    </row>
    <row r="518" spans="2:4" ht="21">
      <c r="B518" s="1165" t="s">
        <v>6781</v>
      </c>
      <c r="C518" s="1166">
        <v>1383.6</v>
      </c>
      <c r="D518" s="1166">
        <v>1383.6</v>
      </c>
    </row>
    <row r="519" spans="2:4" ht="21">
      <c r="B519" s="1165" t="s">
        <v>6782</v>
      </c>
      <c r="C519" s="1166">
        <v>34800</v>
      </c>
      <c r="D519" s="1166">
        <v>34800</v>
      </c>
    </row>
    <row r="520" spans="2:4" ht="21">
      <c r="B520" s="1165" t="s">
        <v>6783</v>
      </c>
      <c r="C520" s="1166">
        <v>6720</v>
      </c>
      <c r="D520" s="1166">
        <v>6720</v>
      </c>
    </row>
    <row r="521" spans="2:4" ht="21">
      <c r="B521" s="1165" t="s">
        <v>6784</v>
      </c>
      <c r="C521" s="1166">
        <v>7056</v>
      </c>
      <c r="D521" s="1166">
        <v>7056</v>
      </c>
    </row>
    <row r="522" spans="2:4" ht="21">
      <c r="B522" s="1165" t="s">
        <v>6785</v>
      </c>
      <c r="C522" s="1166">
        <v>2184</v>
      </c>
      <c r="D522" s="1166">
        <v>2184</v>
      </c>
    </row>
    <row r="523" spans="2:4">
      <c r="B523" s="1165" t="s">
        <v>6786</v>
      </c>
      <c r="C523" s="1166">
        <v>342800.64000000001</v>
      </c>
      <c r="D523" s="1166">
        <v>342800.64000000001</v>
      </c>
    </row>
    <row r="524" spans="2:4" ht="31.5">
      <c r="B524" s="1165" t="s">
        <v>6787</v>
      </c>
      <c r="C524" s="1166">
        <v>94985</v>
      </c>
      <c r="D524" s="1166">
        <v>94985</v>
      </c>
    </row>
    <row r="525" spans="2:4" ht="31.5">
      <c r="B525" s="1165" t="s">
        <v>6788</v>
      </c>
      <c r="C525" s="1166">
        <v>218971.5</v>
      </c>
      <c r="D525" s="1166">
        <v>218971.5</v>
      </c>
    </row>
    <row r="526" spans="2:4" ht="31.5">
      <c r="B526" s="1165" t="s">
        <v>6789</v>
      </c>
      <c r="C526" s="1166">
        <v>126341.6</v>
      </c>
      <c r="D526" s="1166">
        <v>126341.6</v>
      </c>
    </row>
    <row r="527" spans="2:4" ht="31.5">
      <c r="B527" s="1165" t="s">
        <v>6790</v>
      </c>
      <c r="C527" s="1166">
        <v>542726.80000000005</v>
      </c>
      <c r="D527" s="1166">
        <v>542726.80000000005</v>
      </c>
    </row>
    <row r="528" spans="2:4" ht="31.5">
      <c r="B528" s="1165" t="s">
        <v>6791</v>
      </c>
      <c r="C528" s="1166">
        <v>87120</v>
      </c>
      <c r="D528" s="1166">
        <v>87120</v>
      </c>
    </row>
    <row r="529" spans="2:4" ht="31.5">
      <c r="B529" s="1165" t="s">
        <v>6792</v>
      </c>
      <c r="C529" s="1166">
        <v>230917.5</v>
      </c>
      <c r="D529" s="1166">
        <v>230917.5</v>
      </c>
    </row>
    <row r="530" spans="2:4" ht="31.5">
      <c r="B530" s="1165" t="s">
        <v>6793</v>
      </c>
      <c r="C530" s="1166">
        <v>226596.7</v>
      </c>
      <c r="D530" s="1166">
        <v>226596.7</v>
      </c>
    </row>
    <row r="531" spans="2:4" ht="31.5">
      <c r="B531" s="1165" t="s">
        <v>6794</v>
      </c>
      <c r="C531" s="1166">
        <v>198991.1</v>
      </c>
      <c r="D531" s="1166">
        <v>198991.1</v>
      </c>
    </row>
    <row r="532" spans="2:4" ht="21">
      <c r="B532" s="1165" t="s">
        <v>6795</v>
      </c>
      <c r="C532" s="1166">
        <v>28314</v>
      </c>
      <c r="D532" s="1166">
        <v>28314</v>
      </c>
    </row>
    <row r="533" spans="2:4" ht="31.5">
      <c r="B533" s="1165" t="s">
        <v>6796</v>
      </c>
      <c r="C533" s="1166">
        <v>4405.5</v>
      </c>
      <c r="D533" s="1166">
        <v>4405.5</v>
      </c>
    </row>
    <row r="534" spans="2:4" ht="31.5">
      <c r="B534" s="1165" t="s">
        <v>6797</v>
      </c>
      <c r="C534" s="1166">
        <v>1718.2</v>
      </c>
      <c r="D534" s="1166">
        <v>1718.2</v>
      </c>
    </row>
    <row r="535" spans="2:4" ht="31.5">
      <c r="B535" s="1165" t="s">
        <v>6798</v>
      </c>
      <c r="C535" s="1166">
        <v>4140.3999999999996</v>
      </c>
      <c r="D535" s="1166">
        <v>4140.3999999999996</v>
      </c>
    </row>
    <row r="536" spans="2:4" ht="31.5">
      <c r="B536" s="1165" t="s">
        <v>6799</v>
      </c>
      <c r="C536" s="1166">
        <v>15477</v>
      </c>
      <c r="D536" s="1166">
        <v>15477</v>
      </c>
    </row>
    <row r="537" spans="2:4" ht="21">
      <c r="B537" s="1165" t="s">
        <v>6800</v>
      </c>
      <c r="C537" s="1166">
        <v>57975.5</v>
      </c>
      <c r="D537" s="1166">
        <v>57975.5</v>
      </c>
    </row>
    <row r="538" spans="2:4" ht="21">
      <c r="B538" s="1165" t="s">
        <v>6801</v>
      </c>
      <c r="C538" s="1166">
        <v>93582.5</v>
      </c>
      <c r="D538" s="1166">
        <v>93582.5</v>
      </c>
    </row>
    <row r="539" spans="2:4" ht="21">
      <c r="B539" s="1165" t="s">
        <v>6802</v>
      </c>
      <c r="C539" s="1166">
        <v>15108.5</v>
      </c>
      <c r="D539" s="1166">
        <v>15108.5</v>
      </c>
    </row>
    <row r="540" spans="2:4" ht="21">
      <c r="B540" s="1165" t="s">
        <v>6803</v>
      </c>
      <c r="C540" s="1166">
        <v>5186.5</v>
      </c>
      <c r="D540" s="1166">
        <v>5186.5</v>
      </c>
    </row>
    <row r="541" spans="2:4">
      <c r="B541" s="1165" t="s">
        <v>6804</v>
      </c>
      <c r="C541" s="1166">
        <v>13068</v>
      </c>
      <c r="D541" s="1166">
        <v>13068</v>
      </c>
    </row>
    <row r="542" spans="2:4">
      <c r="B542" s="1165" t="s">
        <v>6805</v>
      </c>
      <c r="C542" s="1166">
        <v>4059</v>
      </c>
      <c r="D542" s="1166">
        <v>4059</v>
      </c>
    </row>
    <row r="543" spans="2:4" ht="21">
      <c r="B543" s="1165" t="s">
        <v>6806</v>
      </c>
      <c r="C543" s="1166">
        <v>118580</v>
      </c>
      <c r="D543" s="1166">
        <v>118580</v>
      </c>
    </row>
    <row r="544" spans="2:4" ht="21">
      <c r="B544" s="1165" t="s">
        <v>6807</v>
      </c>
      <c r="C544" s="1166">
        <v>68860</v>
      </c>
      <c r="D544" s="1166">
        <v>68860</v>
      </c>
    </row>
    <row r="545" spans="2:4" ht="21">
      <c r="B545" s="1165" t="s">
        <v>6808</v>
      </c>
      <c r="C545" s="1166">
        <v>1353</v>
      </c>
      <c r="D545" s="1166">
        <v>1353</v>
      </c>
    </row>
    <row r="546" spans="2:4" ht="21">
      <c r="B546" s="1165" t="s">
        <v>6809</v>
      </c>
      <c r="C546" s="1166">
        <v>31603</v>
      </c>
      <c r="D546" s="1166">
        <v>31603</v>
      </c>
    </row>
    <row r="547" spans="2:4" ht="21">
      <c r="B547" s="1165" t="s">
        <v>6810</v>
      </c>
      <c r="C547" s="1166">
        <v>3795</v>
      </c>
      <c r="D547" s="1166">
        <v>3795</v>
      </c>
    </row>
    <row r="548" spans="2:4" ht="21">
      <c r="B548" s="1165" t="s">
        <v>6811</v>
      </c>
      <c r="C548" s="1166">
        <v>38456</v>
      </c>
      <c r="D548" s="1166">
        <v>38456</v>
      </c>
    </row>
    <row r="549" spans="2:4" ht="21">
      <c r="B549" s="1165" t="s">
        <v>6812</v>
      </c>
      <c r="C549" s="1166">
        <v>2860</v>
      </c>
      <c r="D549" s="1166">
        <v>2860</v>
      </c>
    </row>
    <row r="550" spans="2:4" ht="21">
      <c r="B550" s="1165" t="s">
        <v>6813</v>
      </c>
      <c r="C550" s="1166">
        <v>14300</v>
      </c>
      <c r="D550" s="1166">
        <v>14300</v>
      </c>
    </row>
    <row r="551" spans="2:4">
      <c r="B551" s="1165" t="s">
        <v>6814</v>
      </c>
      <c r="C551" s="1166">
        <v>9900</v>
      </c>
      <c r="D551" s="1166">
        <v>9900</v>
      </c>
    </row>
    <row r="552" spans="2:4" ht="21">
      <c r="B552" s="1165" t="s">
        <v>6815</v>
      </c>
      <c r="C552" s="1166">
        <v>17100</v>
      </c>
      <c r="D552" s="1166">
        <v>17100</v>
      </c>
    </row>
    <row r="553" spans="2:4">
      <c r="B553" s="1176"/>
      <c r="C553" s="1176"/>
      <c r="D553" s="1176"/>
    </row>
    <row r="554" spans="2:4">
      <c r="B554" s="1176"/>
      <c r="C554" s="1176"/>
      <c r="D554" s="1176"/>
    </row>
    <row r="555" spans="2:4" ht="15.75">
      <c r="B555" s="1177" t="s">
        <v>6816</v>
      </c>
      <c r="C555" s="1178">
        <f>SUM(C8,C9,C10,C314)</f>
        <v>54803449.419999979</v>
      </c>
      <c r="D555" s="1179">
        <f>SUM(D8,D9,D10,D314)</f>
        <v>52433999.999999978</v>
      </c>
    </row>
    <row r="556" spans="2:4">
      <c r="B556" s="1176"/>
      <c r="C556" s="1176"/>
      <c r="D556" s="1176"/>
    </row>
    <row r="557" spans="2:4">
      <c r="B557" s="1176"/>
      <c r="C557" s="1176"/>
      <c r="D557" s="1176"/>
    </row>
    <row r="558" spans="2:4">
      <c r="B558" s="1176"/>
      <c r="C558" s="1176"/>
      <c r="D558" s="1176"/>
    </row>
    <row r="559" spans="2:4">
      <c r="B559" s="1176"/>
      <c r="C559" s="1176"/>
      <c r="D559" s="1176"/>
    </row>
    <row r="560" spans="2:4">
      <c r="B560" s="1176"/>
      <c r="C560" s="1176"/>
      <c r="D560" s="1176"/>
    </row>
  </sheetData>
  <mergeCells count="3">
    <mergeCell ref="A6:A7"/>
    <mergeCell ref="B6:B7"/>
    <mergeCell ref="C6:D6"/>
  </mergeCells>
  <phoneticPr fontId="12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66"/>
  <sheetViews>
    <sheetView zoomScaleSheetLayoutView="100" workbookViewId="0">
      <selection activeCell="G7" sqref="G7"/>
    </sheetView>
  </sheetViews>
  <sheetFormatPr defaultRowHeight="11.25"/>
  <cols>
    <col min="1" max="1" width="5.42578125" style="8" customWidth="1"/>
    <col min="2" max="2" width="48.85546875" style="8" customWidth="1"/>
    <col min="3" max="3" width="14" style="8" customWidth="1"/>
    <col min="4" max="4" width="20.5703125" style="8" customWidth="1"/>
    <col min="5" max="16384" width="9.140625" style="8"/>
  </cols>
  <sheetData>
    <row r="1" spans="1:7" s="9" customFormat="1" ht="15.75">
      <c r="A1" s="166"/>
      <c r="B1" s="167" t="s">
        <v>156</v>
      </c>
      <c r="C1" s="98" t="str">
        <f>[4]Kadar.ode.!C1</f>
        <v>Унети назив здравствене установе</v>
      </c>
      <c r="D1" s="162"/>
      <c r="E1" s="162"/>
      <c r="F1" s="162"/>
      <c r="G1" s="164"/>
    </row>
    <row r="2" spans="1:7" s="9" customFormat="1" ht="15.75">
      <c r="A2" s="166"/>
      <c r="B2" s="167" t="s">
        <v>157</v>
      </c>
      <c r="C2" s="98" t="str">
        <f>[4]Kadar.ode.!C2</f>
        <v>Унети матични број здравствене установе</v>
      </c>
      <c r="D2" s="162"/>
      <c r="E2" s="162"/>
      <c r="F2" s="162"/>
      <c r="G2" s="164"/>
    </row>
    <row r="3" spans="1:7" s="9" customFormat="1" ht="15.75">
      <c r="A3" s="166"/>
      <c r="B3" s="167"/>
      <c r="C3" s="98"/>
      <c r="D3" s="162"/>
      <c r="E3" s="162"/>
      <c r="F3" s="162"/>
      <c r="G3" s="164"/>
    </row>
    <row r="4" spans="1:7" ht="14.25">
      <c r="A4" s="166"/>
      <c r="B4" s="167" t="s">
        <v>1734</v>
      </c>
      <c r="C4" s="161" t="s">
        <v>1781</v>
      </c>
      <c r="D4" s="163"/>
      <c r="E4" s="163"/>
      <c r="F4" s="163"/>
      <c r="G4" s="165"/>
    </row>
    <row r="5" spans="1:7" ht="15.75">
      <c r="A5" s="47"/>
      <c r="B5" s="95"/>
      <c r="C5" s="158"/>
      <c r="D5" s="45"/>
    </row>
    <row r="6" spans="1:7" ht="12.75">
      <c r="A6" s="1402" t="s">
        <v>6</v>
      </c>
      <c r="B6" s="1403" t="s">
        <v>1781</v>
      </c>
      <c r="C6" s="1403" t="s">
        <v>17</v>
      </c>
      <c r="D6" s="1403"/>
    </row>
    <row r="7" spans="1:7" ht="22.5">
      <c r="A7" s="1402"/>
      <c r="B7" s="1403"/>
      <c r="C7" s="1163" t="s">
        <v>1748</v>
      </c>
      <c r="D7" s="1163" t="s">
        <v>1749</v>
      </c>
    </row>
    <row r="8" spans="1:7">
      <c r="A8" s="216"/>
      <c r="B8" s="217" t="s">
        <v>1782</v>
      </c>
      <c r="C8" s="1164">
        <f>SUM(C9+C286)</f>
        <v>85536783.259999931</v>
      </c>
      <c r="D8" s="1164">
        <f>SUM(D9,D286)</f>
        <v>85499999.99999994</v>
      </c>
    </row>
    <row r="9" spans="1:7" ht="22.5" customHeight="1">
      <c r="A9" s="216"/>
      <c r="B9" s="218" t="s">
        <v>1779</v>
      </c>
      <c r="C9" s="1164">
        <f>SUM(C10:C285)</f>
        <v>82105271.389999926</v>
      </c>
      <c r="D9" s="1164">
        <f>SUM(D10:D285)</f>
        <v>81499999.99999994</v>
      </c>
    </row>
    <row r="10" spans="1:7">
      <c r="B10" s="1165" t="s">
        <v>5915</v>
      </c>
      <c r="C10" s="1166">
        <v>253575</v>
      </c>
      <c r="D10" s="1166">
        <v>200021.25</v>
      </c>
    </row>
    <row r="11" spans="1:7">
      <c r="B11" s="1165" t="s">
        <v>5916</v>
      </c>
      <c r="C11" s="1166">
        <v>126642.6</v>
      </c>
      <c r="D11" s="1166">
        <v>101335.6</v>
      </c>
    </row>
    <row r="12" spans="1:7">
      <c r="B12" s="1165" t="s">
        <v>5917</v>
      </c>
      <c r="C12" s="1166">
        <v>9660</v>
      </c>
      <c r="D12" s="1166">
        <v>2000</v>
      </c>
    </row>
    <row r="13" spans="1:7">
      <c r="B13" s="1165" t="s">
        <v>5918</v>
      </c>
      <c r="C13" s="1166">
        <v>104880</v>
      </c>
      <c r="D13" s="1166">
        <v>56000</v>
      </c>
    </row>
    <row r="14" spans="1:7">
      <c r="B14" s="1165" t="s">
        <v>5919</v>
      </c>
      <c r="C14" s="1166">
        <v>1170000</v>
      </c>
      <c r="D14" s="1166">
        <v>1170000</v>
      </c>
    </row>
    <row r="15" spans="1:7">
      <c r="B15" s="1165" t="s">
        <v>5920</v>
      </c>
      <c r="C15" s="1166">
        <v>269790</v>
      </c>
      <c r="D15" s="1166">
        <v>269790</v>
      </c>
    </row>
    <row r="16" spans="1:7" ht="21">
      <c r="B16" s="1165" t="s">
        <v>5921</v>
      </c>
      <c r="C16" s="1166">
        <v>725593.44</v>
      </c>
      <c r="D16" s="1166">
        <v>325000</v>
      </c>
    </row>
    <row r="17" spans="2:4">
      <c r="B17" s="1165" t="s">
        <v>5922</v>
      </c>
      <c r="C17" s="1166">
        <v>143484</v>
      </c>
      <c r="D17" s="1166">
        <v>110325</v>
      </c>
    </row>
    <row r="18" spans="2:4">
      <c r="B18" s="1165" t="s">
        <v>5923</v>
      </c>
      <c r="C18" s="1166">
        <v>335153.21999999997</v>
      </c>
      <c r="D18" s="1166">
        <v>289365.3</v>
      </c>
    </row>
    <row r="19" spans="2:4">
      <c r="B19" s="1165" t="s">
        <v>5924</v>
      </c>
      <c r="C19" s="1166">
        <v>862812.72</v>
      </c>
      <c r="D19" s="1166">
        <v>862812.72</v>
      </c>
    </row>
    <row r="20" spans="2:4">
      <c r="B20" s="1165" t="s">
        <v>5925</v>
      </c>
      <c r="C20" s="1166">
        <v>61379.64</v>
      </c>
      <c r="D20" s="1166">
        <v>61379.64</v>
      </c>
    </row>
    <row r="21" spans="2:4">
      <c r="B21" s="1165" t="s">
        <v>5926</v>
      </c>
      <c r="C21" s="1166">
        <v>1069728</v>
      </c>
      <c r="D21" s="1166">
        <v>629397.72</v>
      </c>
    </row>
    <row r="22" spans="2:4">
      <c r="B22" s="1165" t="s">
        <v>5927</v>
      </c>
      <c r="C22" s="1166">
        <v>43243.199999999997</v>
      </c>
      <c r="D22" s="1166">
        <v>43243.199999999997</v>
      </c>
    </row>
    <row r="23" spans="2:4">
      <c r="B23" s="1165" t="s">
        <v>5928</v>
      </c>
      <c r="C23" s="1166">
        <v>120166.2</v>
      </c>
      <c r="D23" s="1166">
        <v>120166.2</v>
      </c>
    </row>
    <row r="24" spans="2:4" ht="21">
      <c r="B24" s="1165" t="s">
        <v>5929</v>
      </c>
      <c r="C24" s="1166">
        <v>73443.600000000006</v>
      </c>
      <c r="D24" s="1166">
        <v>73443.600000000006</v>
      </c>
    </row>
    <row r="25" spans="2:4" ht="21">
      <c r="B25" s="1165" t="s">
        <v>5930</v>
      </c>
      <c r="C25" s="1166">
        <v>4522.8</v>
      </c>
      <c r="D25" s="1166">
        <v>4522.8</v>
      </c>
    </row>
    <row r="26" spans="2:4">
      <c r="B26" s="1165" t="s">
        <v>5931</v>
      </c>
      <c r="C26" s="1166">
        <v>154887.76</v>
      </c>
      <c r="D26" s="1166">
        <v>154887.76</v>
      </c>
    </row>
    <row r="27" spans="2:4">
      <c r="B27" s="1165" t="s">
        <v>5932</v>
      </c>
      <c r="C27" s="1166">
        <v>121079.4</v>
      </c>
      <c r="D27" s="1166">
        <v>121079.4</v>
      </c>
    </row>
    <row r="28" spans="2:4">
      <c r="B28" s="1165" t="s">
        <v>5933</v>
      </c>
      <c r="C28" s="1166">
        <v>372698.86</v>
      </c>
      <c r="D28" s="1166">
        <v>372698.86</v>
      </c>
    </row>
    <row r="29" spans="2:4">
      <c r="B29" s="1165" t="s">
        <v>5934</v>
      </c>
      <c r="C29" s="1166">
        <v>27074.86</v>
      </c>
      <c r="D29" s="1166">
        <v>27074.86</v>
      </c>
    </row>
    <row r="30" spans="2:4">
      <c r="B30" s="1165" t="s">
        <v>5935</v>
      </c>
      <c r="C30" s="1166">
        <v>54552</v>
      </c>
      <c r="D30" s="1166">
        <v>54552</v>
      </c>
    </row>
    <row r="31" spans="2:4">
      <c r="B31" s="1165" t="s">
        <v>5936</v>
      </c>
      <c r="C31" s="1166">
        <v>392183.19</v>
      </c>
      <c r="D31" s="1166">
        <v>392183.19</v>
      </c>
    </row>
    <row r="32" spans="2:4">
      <c r="B32" s="1165" t="s">
        <v>5937</v>
      </c>
      <c r="C32" s="1166">
        <v>44231.54</v>
      </c>
      <c r="D32" s="1166">
        <v>44231.54</v>
      </c>
    </row>
    <row r="33" spans="2:4">
      <c r="B33" s="1165" t="s">
        <v>5938</v>
      </c>
      <c r="C33" s="1166">
        <v>168860.16</v>
      </c>
      <c r="D33" s="1166">
        <v>168860.16</v>
      </c>
    </row>
    <row r="34" spans="2:4">
      <c r="B34" s="1165" t="s">
        <v>5939</v>
      </c>
      <c r="C34" s="1166">
        <v>57259.89</v>
      </c>
      <c r="D34" s="1166">
        <v>57259.89</v>
      </c>
    </row>
    <row r="35" spans="2:4">
      <c r="B35" s="1165" t="s">
        <v>5940</v>
      </c>
      <c r="C35" s="1166">
        <v>1871280</v>
      </c>
      <c r="D35" s="1166">
        <v>1871280</v>
      </c>
    </row>
    <row r="36" spans="2:4">
      <c r="B36" s="1165" t="s">
        <v>5941</v>
      </c>
      <c r="C36" s="1166">
        <v>656999.43999999994</v>
      </c>
      <c r="D36" s="1166">
        <v>656999.43999999994</v>
      </c>
    </row>
    <row r="37" spans="2:4">
      <c r="B37" s="1165" t="s">
        <v>5942</v>
      </c>
      <c r="C37" s="1166">
        <v>16141.6</v>
      </c>
      <c r="D37" s="1166">
        <v>16141.6</v>
      </c>
    </row>
    <row r="38" spans="2:4">
      <c r="B38" s="1165" t="s">
        <v>5943</v>
      </c>
      <c r="C38" s="1166">
        <v>7062706.2000000002</v>
      </c>
      <c r="D38" s="1166">
        <v>7512706.2000000002</v>
      </c>
    </row>
    <row r="39" spans="2:4">
      <c r="B39" s="1165" t="s">
        <v>5944</v>
      </c>
      <c r="C39" s="1166">
        <v>226013.76</v>
      </c>
      <c r="D39" s="1166">
        <v>226013.76</v>
      </c>
    </row>
    <row r="40" spans="2:4">
      <c r="B40" s="1165" t="s">
        <v>5945</v>
      </c>
      <c r="C40" s="1166">
        <v>70315.199999999997</v>
      </c>
      <c r="D40" s="1166">
        <v>70315.199999999997</v>
      </c>
    </row>
    <row r="41" spans="2:4">
      <c r="B41" s="1165" t="s">
        <v>5946</v>
      </c>
      <c r="C41" s="1166">
        <v>34047.360000000001</v>
      </c>
      <c r="D41" s="1166">
        <v>34047.360000000001</v>
      </c>
    </row>
    <row r="42" spans="2:4">
      <c r="B42" s="1165" t="s">
        <v>5947</v>
      </c>
      <c r="C42" s="1166">
        <v>56537.760000000002</v>
      </c>
      <c r="D42" s="1166">
        <v>56537.760000000002</v>
      </c>
    </row>
    <row r="43" spans="2:4" ht="21">
      <c r="B43" s="1165" t="s">
        <v>5948</v>
      </c>
      <c r="C43" s="1166">
        <v>34099.19</v>
      </c>
      <c r="D43" s="1166">
        <v>34099.19</v>
      </c>
    </row>
    <row r="44" spans="2:4">
      <c r="B44" s="1165" t="s">
        <v>5949</v>
      </c>
      <c r="C44" s="1166">
        <v>167699.51</v>
      </c>
      <c r="D44" s="1166">
        <v>167699.51</v>
      </c>
    </row>
    <row r="45" spans="2:4">
      <c r="B45" s="1165" t="s">
        <v>5950</v>
      </c>
      <c r="C45" s="1166">
        <v>93605.58</v>
      </c>
      <c r="D45" s="1166">
        <v>93605.58</v>
      </c>
    </row>
    <row r="46" spans="2:4" ht="21">
      <c r="B46" s="1165" t="s">
        <v>5951</v>
      </c>
      <c r="C46" s="1166">
        <v>675519.36</v>
      </c>
      <c r="D46" s="1166">
        <v>675519.36</v>
      </c>
    </row>
    <row r="47" spans="2:4">
      <c r="B47" s="1165" t="s">
        <v>5952</v>
      </c>
      <c r="C47" s="1166">
        <v>80430.720000000001</v>
      </c>
      <c r="D47" s="1166">
        <v>80430.720000000001</v>
      </c>
    </row>
    <row r="48" spans="2:4">
      <c r="B48" s="1165" t="s">
        <v>5953</v>
      </c>
      <c r="C48" s="1166">
        <v>2878605.6</v>
      </c>
      <c r="D48" s="1166">
        <v>2878605.6</v>
      </c>
    </row>
    <row r="49" spans="2:4">
      <c r="B49" s="1165" t="s">
        <v>5954</v>
      </c>
      <c r="C49" s="1166">
        <v>244252.79999999999</v>
      </c>
      <c r="D49" s="1166">
        <v>244252.79999999999</v>
      </c>
    </row>
    <row r="50" spans="2:4">
      <c r="B50" s="1165" t="s">
        <v>5955</v>
      </c>
      <c r="C50" s="1166">
        <v>111033.60000000001</v>
      </c>
      <c r="D50" s="1166">
        <v>111033.60000000001</v>
      </c>
    </row>
    <row r="51" spans="2:4">
      <c r="B51" s="1165" t="s">
        <v>5956</v>
      </c>
      <c r="C51" s="1166">
        <v>49344</v>
      </c>
      <c r="D51" s="1166">
        <v>49344</v>
      </c>
    </row>
    <row r="52" spans="2:4">
      <c r="B52" s="1165" t="s">
        <v>5957</v>
      </c>
      <c r="C52" s="1166">
        <v>214270</v>
      </c>
      <c r="D52" s="1166">
        <v>214270</v>
      </c>
    </row>
    <row r="53" spans="2:4">
      <c r="B53" s="1165" t="s">
        <v>5958</v>
      </c>
      <c r="C53" s="1166">
        <v>44721.95</v>
      </c>
      <c r="D53" s="1166">
        <v>44721.95</v>
      </c>
    </row>
    <row r="54" spans="2:4">
      <c r="B54" s="1165" t="s">
        <v>5959</v>
      </c>
      <c r="C54" s="1166">
        <v>2443711.5</v>
      </c>
      <c r="D54" s="1166">
        <v>2443711.5</v>
      </c>
    </row>
    <row r="55" spans="2:4">
      <c r="B55" s="1165" t="s">
        <v>5960</v>
      </c>
      <c r="C55" s="1166">
        <v>66321.42</v>
      </c>
      <c r="D55" s="1166">
        <v>66321.42</v>
      </c>
    </row>
    <row r="56" spans="2:4">
      <c r="B56" s="1165" t="s">
        <v>5961</v>
      </c>
      <c r="C56" s="1166">
        <v>64764</v>
      </c>
      <c r="D56" s="1166">
        <v>64764</v>
      </c>
    </row>
    <row r="57" spans="2:4">
      <c r="B57" s="1165" t="s">
        <v>5962</v>
      </c>
      <c r="C57" s="1166">
        <v>31919.4</v>
      </c>
      <c r="D57" s="1166">
        <v>31919.4</v>
      </c>
    </row>
    <row r="58" spans="2:4">
      <c r="B58" s="1165" t="s">
        <v>5963</v>
      </c>
      <c r="C58" s="1166">
        <v>69555.38</v>
      </c>
      <c r="D58" s="1166">
        <v>69555.38</v>
      </c>
    </row>
    <row r="59" spans="2:4">
      <c r="B59" s="1165" t="s">
        <v>5964</v>
      </c>
      <c r="C59" s="1166">
        <v>31919.4</v>
      </c>
      <c r="D59" s="1166">
        <v>31919.4</v>
      </c>
    </row>
    <row r="60" spans="2:4">
      <c r="B60" s="1165" t="s">
        <v>5965</v>
      </c>
      <c r="C60" s="1166">
        <v>1845367.08</v>
      </c>
      <c r="D60" s="1166">
        <v>1845367.08</v>
      </c>
    </row>
    <row r="61" spans="2:4">
      <c r="B61" s="1165" t="s">
        <v>5966</v>
      </c>
      <c r="C61" s="1166">
        <v>80154.399999999994</v>
      </c>
      <c r="D61" s="1166">
        <v>80154.399999999994</v>
      </c>
    </row>
    <row r="62" spans="2:4">
      <c r="B62" s="1165" t="s">
        <v>5967</v>
      </c>
      <c r="C62" s="1166">
        <v>603970.56000000006</v>
      </c>
      <c r="D62" s="1166">
        <v>603970.56000000006</v>
      </c>
    </row>
    <row r="63" spans="2:4">
      <c r="B63" s="1165" t="s">
        <v>5968</v>
      </c>
      <c r="C63" s="1166">
        <v>54758.48</v>
      </c>
      <c r="D63" s="1166">
        <v>54758.48</v>
      </c>
    </row>
    <row r="64" spans="2:4">
      <c r="B64" s="1165" t="s">
        <v>5969</v>
      </c>
      <c r="C64" s="1166">
        <v>63689.15</v>
      </c>
      <c r="D64" s="1166">
        <v>63689.15</v>
      </c>
    </row>
    <row r="65" spans="2:4">
      <c r="B65" s="1165" t="s">
        <v>5970</v>
      </c>
      <c r="C65" s="1166">
        <v>416296.29</v>
      </c>
      <c r="D65" s="1166">
        <v>416296.29</v>
      </c>
    </row>
    <row r="66" spans="2:4">
      <c r="B66" s="1165" t="s">
        <v>5971</v>
      </c>
      <c r="C66" s="1166">
        <v>264718.21999999997</v>
      </c>
      <c r="D66" s="1166">
        <v>264718.21999999997</v>
      </c>
    </row>
    <row r="67" spans="2:4">
      <c r="B67" s="1165" t="s">
        <v>5972</v>
      </c>
      <c r="C67" s="1166">
        <v>626227.75</v>
      </c>
      <c r="D67" s="1166">
        <v>626227.75</v>
      </c>
    </row>
    <row r="68" spans="2:4">
      <c r="B68" s="1165" t="s">
        <v>5973</v>
      </c>
      <c r="C68" s="1166">
        <v>21279.599999999999</v>
      </c>
      <c r="D68" s="1166">
        <v>21279.599999999999</v>
      </c>
    </row>
    <row r="69" spans="2:4">
      <c r="B69" s="1165" t="s">
        <v>5974</v>
      </c>
      <c r="C69" s="1166">
        <v>35647.56</v>
      </c>
      <c r="D69" s="1166">
        <v>35647.56</v>
      </c>
    </row>
    <row r="70" spans="2:4">
      <c r="B70" s="1165" t="s">
        <v>5975</v>
      </c>
      <c r="C70" s="1166">
        <v>673854</v>
      </c>
      <c r="D70" s="1166">
        <v>673854</v>
      </c>
    </row>
    <row r="71" spans="2:4">
      <c r="B71" s="1165" t="s">
        <v>5976</v>
      </c>
      <c r="C71" s="1166">
        <v>118666.15</v>
      </c>
      <c r="D71" s="1166">
        <v>118666.15</v>
      </c>
    </row>
    <row r="72" spans="2:4">
      <c r="B72" s="1165" t="s">
        <v>5977</v>
      </c>
      <c r="C72" s="1166">
        <v>148957.20000000001</v>
      </c>
      <c r="D72" s="1166">
        <v>148957.20000000001</v>
      </c>
    </row>
    <row r="73" spans="2:4" ht="21">
      <c r="B73" s="1165" t="s">
        <v>5978</v>
      </c>
      <c r="C73" s="1166">
        <v>30004.240000000002</v>
      </c>
      <c r="D73" s="1166">
        <v>30004.240000000002</v>
      </c>
    </row>
    <row r="74" spans="2:4" ht="21">
      <c r="B74" s="1165" t="s">
        <v>5979</v>
      </c>
      <c r="C74" s="1166">
        <v>49652.4</v>
      </c>
      <c r="D74" s="1166">
        <v>49652.4</v>
      </c>
    </row>
    <row r="75" spans="2:4">
      <c r="B75" s="1165" t="s">
        <v>5980</v>
      </c>
      <c r="C75" s="1166">
        <v>118425.60000000001</v>
      </c>
      <c r="D75" s="1166">
        <v>118425.60000000001</v>
      </c>
    </row>
    <row r="76" spans="2:4">
      <c r="B76" s="1165" t="s">
        <v>5981</v>
      </c>
      <c r="C76" s="1166">
        <v>49344</v>
      </c>
      <c r="D76" s="1166">
        <v>49344</v>
      </c>
    </row>
    <row r="77" spans="2:4">
      <c r="B77" s="1165" t="s">
        <v>5982</v>
      </c>
      <c r="C77" s="1166">
        <v>53970</v>
      </c>
      <c r="D77" s="1166">
        <v>53970</v>
      </c>
    </row>
    <row r="78" spans="2:4">
      <c r="B78" s="1165" t="s">
        <v>5983</v>
      </c>
      <c r="C78" s="1166">
        <v>86352</v>
      </c>
      <c r="D78" s="1166">
        <v>86352</v>
      </c>
    </row>
    <row r="79" spans="2:4">
      <c r="B79" s="1165" t="s">
        <v>5984</v>
      </c>
      <c r="C79" s="1166">
        <v>66614.399999999994</v>
      </c>
      <c r="D79" s="1166">
        <v>66614.399999999994</v>
      </c>
    </row>
    <row r="80" spans="2:4" ht="21">
      <c r="B80" s="1165" t="s">
        <v>5985</v>
      </c>
      <c r="C80" s="1166">
        <v>66336</v>
      </c>
      <c r="D80" s="1166">
        <v>66336</v>
      </c>
    </row>
    <row r="81" spans="2:4">
      <c r="B81" s="1165" t="s">
        <v>5986</v>
      </c>
      <c r="C81" s="1166">
        <v>33168</v>
      </c>
      <c r="D81" s="1166">
        <v>33168</v>
      </c>
    </row>
    <row r="82" spans="2:4">
      <c r="B82" s="1165" t="s">
        <v>5987</v>
      </c>
      <c r="C82" s="1166">
        <v>649400.4</v>
      </c>
      <c r="D82" s="1166">
        <v>649400.4</v>
      </c>
    </row>
    <row r="83" spans="2:4">
      <c r="B83" s="1165" t="s">
        <v>5988</v>
      </c>
      <c r="C83" s="1166">
        <v>769856.4</v>
      </c>
      <c r="D83" s="1166">
        <v>769856.4</v>
      </c>
    </row>
    <row r="84" spans="2:4">
      <c r="B84" s="1165" t="s">
        <v>5989</v>
      </c>
      <c r="C84" s="1166">
        <v>942678</v>
      </c>
      <c r="D84" s="1166">
        <v>942678</v>
      </c>
    </row>
    <row r="85" spans="2:4">
      <c r="B85" s="1165" t="s">
        <v>5990</v>
      </c>
      <c r="C85" s="1166">
        <v>920288.7</v>
      </c>
      <c r="D85" s="1166">
        <v>920288.7</v>
      </c>
    </row>
    <row r="86" spans="2:4">
      <c r="B86" s="1165" t="s">
        <v>5991</v>
      </c>
      <c r="C86" s="1166">
        <v>879832.8</v>
      </c>
      <c r="D86" s="1166">
        <v>879832.8</v>
      </c>
    </row>
    <row r="87" spans="2:4">
      <c r="B87" s="1165" t="s">
        <v>5992</v>
      </c>
      <c r="C87" s="1166">
        <v>1569828.9</v>
      </c>
      <c r="D87" s="1166">
        <v>1569828.9</v>
      </c>
    </row>
    <row r="88" spans="2:4">
      <c r="B88" s="1165" t="s">
        <v>5993</v>
      </c>
      <c r="C88" s="1166">
        <v>1310591.1000000001</v>
      </c>
      <c r="D88" s="1166">
        <v>1310591.1000000001</v>
      </c>
    </row>
    <row r="89" spans="2:4">
      <c r="B89" s="1165" t="s">
        <v>5994</v>
      </c>
      <c r="C89" s="1166">
        <v>1668022.2</v>
      </c>
      <c r="D89" s="1166">
        <v>1668022.2</v>
      </c>
    </row>
    <row r="90" spans="2:4">
      <c r="B90" s="1165" t="s">
        <v>5995</v>
      </c>
      <c r="C90" s="1166">
        <v>641547</v>
      </c>
      <c r="D90" s="1166">
        <v>641547</v>
      </c>
    </row>
    <row r="91" spans="2:4">
      <c r="B91" s="1165" t="s">
        <v>5996</v>
      </c>
      <c r="C91" s="1166">
        <v>818295</v>
      </c>
      <c r="D91" s="1166">
        <v>818295</v>
      </c>
    </row>
    <row r="92" spans="2:4">
      <c r="B92" s="1165" t="s">
        <v>5997</v>
      </c>
      <c r="C92" s="1166">
        <v>1117248</v>
      </c>
      <c r="D92" s="1166">
        <v>1117248</v>
      </c>
    </row>
    <row r="93" spans="2:4">
      <c r="B93" s="1165" t="s">
        <v>5998</v>
      </c>
      <c r="C93" s="1166">
        <v>1571126.4</v>
      </c>
      <c r="D93" s="1166">
        <v>1571126.4</v>
      </c>
    </row>
    <row r="94" spans="2:4">
      <c r="B94" s="1165" t="s">
        <v>5999</v>
      </c>
      <c r="C94" s="1166">
        <v>898165.8</v>
      </c>
      <c r="D94" s="1166">
        <v>898165.8</v>
      </c>
    </row>
    <row r="95" spans="2:4">
      <c r="B95" s="1165" t="s">
        <v>6000</v>
      </c>
      <c r="C95" s="1166">
        <v>2644735.5</v>
      </c>
      <c r="D95" s="1166">
        <v>2644735.5</v>
      </c>
    </row>
    <row r="96" spans="2:4">
      <c r="B96" s="1165" t="s">
        <v>6001</v>
      </c>
      <c r="C96" s="1166">
        <v>2737267.2</v>
      </c>
      <c r="D96" s="1166">
        <v>2737267.2</v>
      </c>
    </row>
    <row r="97" spans="2:4">
      <c r="B97" s="1165" t="s">
        <v>6002</v>
      </c>
      <c r="C97" s="1166">
        <v>1857870.9</v>
      </c>
      <c r="D97" s="1166">
        <v>1857870.9</v>
      </c>
    </row>
    <row r="98" spans="2:4">
      <c r="B98" s="1165" t="s">
        <v>6003</v>
      </c>
      <c r="C98" s="1166">
        <v>368780.1</v>
      </c>
      <c r="D98" s="1166">
        <v>368780.1</v>
      </c>
    </row>
    <row r="99" spans="2:4">
      <c r="B99" s="1165" t="s">
        <v>6004</v>
      </c>
      <c r="C99" s="1166">
        <v>426720</v>
      </c>
      <c r="D99" s="1166">
        <v>426720</v>
      </c>
    </row>
    <row r="100" spans="2:4">
      <c r="B100" s="1165" t="s">
        <v>6005</v>
      </c>
      <c r="C100" s="1166">
        <v>2621182.2000000002</v>
      </c>
      <c r="D100" s="1166">
        <v>2621182.2000000002</v>
      </c>
    </row>
    <row r="101" spans="2:4">
      <c r="B101" s="1165" t="s">
        <v>6006</v>
      </c>
      <c r="C101" s="1166">
        <v>1099818</v>
      </c>
      <c r="D101" s="1166">
        <v>1099818</v>
      </c>
    </row>
    <row r="102" spans="2:4" ht="21">
      <c r="B102" s="1165" t="s">
        <v>6007</v>
      </c>
      <c r="C102" s="1166">
        <v>83798.399999999994</v>
      </c>
      <c r="D102" s="1166">
        <v>83798.399999999994</v>
      </c>
    </row>
    <row r="103" spans="2:4" ht="21">
      <c r="B103" s="1165" t="s">
        <v>6008</v>
      </c>
      <c r="C103" s="1166">
        <v>488812.79999999999</v>
      </c>
      <c r="D103" s="1166">
        <v>488812.79999999999</v>
      </c>
    </row>
    <row r="104" spans="2:4">
      <c r="B104" s="1165" t="s">
        <v>6009</v>
      </c>
      <c r="C104" s="1166">
        <v>120452.4</v>
      </c>
      <c r="D104" s="1166">
        <v>120452.4</v>
      </c>
    </row>
    <row r="105" spans="2:4">
      <c r="B105" s="1165" t="s">
        <v>6010</v>
      </c>
      <c r="C105" s="1166">
        <v>91652.4</v>
      </c>
      <c r="D105" s="1166">
        <v>91652.4</v>
      </c>
    </row>
    <row r="106" spans="2:4" ht="21">
      <c r="B106" s="1165" t="s">
        <v>6011</v>
      </c>
      <c r="C106" s="1166">
        <v>164736</v>
      </c>
      <c r="D106" s="1166">
        <v>164736</v>
      </c>
    </row>
    <row r="107" spans="2:4">
      <c r="B107" s="1165" t="s">
        <v>6012</v>
      </c>
      <c r="C107" s="1166">
        <v>96600</v>
      </c>
      <c r="D107" s="1166">
        <v>96600</v>
      </c>
    </row>
    <row r="108" spans="2:4">
      <c r="B108" s="1165" t="s">
        <v>6013</v>
      </c>
      <c r="C108" s="1166">
        <v>6720</v>
      </c>
      <c r="D108" s="1166">
        <v>6720</v>
      </c>
    </row>
    <row r="109" spans="2:4" ht="21">
      <c r="B109" s="1165" t="s">
        <v>6014</v>
      </c>
      <c r="C109" s="1166">
        <v>44850</v>
      </c>
      <c r="D109" s="1166">
        <v>44850</v>
      </c>
    </row>
    <row r="110" spans="2:4">
      <c r="B110" s="1165" t="s">
        <v>6015</v>
      </c>
      <c r="C110" s="1166">
        <v>325818</v>
      </c>
      <c r="D110" s="1166">
        <v>325818</v>
      </c>
    </row>
    <row r="111" spans="2:4">
      <c r="B111" s="1165" t="s">
        <v>6016</v>
      </c>
      <c r="C111" s="1166">
        <v>72300</v>
      </c>
      <c r="D111" s="1166">
        <v>72300</v>
      </c>
    </row>
    <row r="112" spans="2:4" ht="21">
      <c r="B112" s="1165" t="s">
        <v>6017</v>
      </c>
      <c r="C112" s="1166">
        <v>144900</v>
      </c>
      <c r="D112" s="1166">
        <v>144900</v>
      </c>
    </row>
    <row r="113" spans="2:4">
      <c r="B113" s="1165" t="s">
        <v>6018</v>
      </c>
      <c r="C113" s="1166">
        <v>124200</v>
      </c>
      <c r="D113" s="1166">
        <v>124200</v>
      </c>
    </row>
    <row r="114" spans="2:4" ht="21">
      <c r="B114" s="1165" t="s">
        <v>6019</v>
      </c>
      <c r="C114" s="1166">
        <v>118800</v>
      </c>
      <c r="D114" s="1166">
        <v>118800</v>
      </c>
    </row>
    <row r="115" spans="2:4" ht="21">
      <c r="B115" s="1165" t="s">
        <v>6020</v>
      </c>
      <c r="C115" s="1166">
        <v>64680</v>
      </c>
      <c r="D115" s="1166">
        <v>64680</v>
      </c>
    </row>
    <row r="116" spans="2:4">
      <c r="B116" s="1165" t="s">
        <v>6021</v>
      </c>
      <c r="C116" s="1166">
        <v>122400</v>
      </c>
      <c r="D116" s="1166">
        <v>122400</v>
      </c>
    </row>
    <row r="117" spans="2:4">
      <c r="B117" s="1165" t="s">
        <v>6022</v>
      </c>
      <c r="C117" s="1166">
        <v>1133550</v>
      </c>
      <c r="D117" s="1166">
        <v>1133550</v>
      </c>
    </row>
    <row r="118" spans="2:4">
      <c r="B118" s="1165" t="s">
        <v>6023</v>
      </c>
      <c r="C118" s="1166">
        <v>239040</v>
      </c>
      <c r="D118" s="1166">
        <v>239040</v>
      </c>
    </row>
    <row r="119" spans="2:4">
      <c r="B119" s="1165" t="s">
        <v>6024</v>
      </c>
      <c r="C119" s="1166">
        <v>379500</v>
      </c>
      <c r="D119" s="1166">
        <v>379500</v>
      </c>
    </row>
    <row r="120" spans="2:4">
      <c r="B120" s="1165" t="s">
        <v>6025</v>
      </c>
      <c r="C120" s="1166">
        <v>349140</v>
      </c>
      <c r="D120" s="1166">
        <v>349140</v>
      </c>
    </row>
    <row r="121" spans="2:4">
      <c r="B121" s="1165" t="s">
        <v>6026</v>
      </c>
      <c r="C121" s="1166">
        <v>366432</v>
      </c>
      <c r="D121" s="1166">
        <v>366432</v>
      </c>
    </row>
    <row r="122" spans="2:4">
      <c r="B122" s="1165" t="s">
        <v>6027</v>
      </c>
      <c r="C122" s="1166">
        <v>136620</v>
      </c>
      <c r="D122" s="1166">
        <v>136620</v>
      </c>
    </row>
    <row r="123" spans="2:4">
      <c r="B123" s="1165" t="s">
        <v>6028</v>
      </c>
      <c r="C123" s="1166">
        <v>330720</v>
      </c>
      <c r="D123" s="1166">
        <v>330720</v>
      </c>
    </row>
    <row r="124" spans="2:4">
      <c r="B124" s="1165" t="s">
        <v>6029</v>
      </c>
      <c r="C124" s="1166">
        <v>26460</v>
      </c>
      <c r="D124" s="1166">
        <v>26460</v>
      </c>
    </row>
    <row r="125" spans="2:4">
      <c r="B125" s="1165" t="s">
        <v>6030</v>
      </c>
      <c r="C125" s="1166">
        <v>26460</v>
      </c>
      <c r="D125" s="1166">
        <v>26460</v>
      </c>
    </row>
    <row r="126" spans="2:4" ht="21">
      <c r="B126" s="1165" t="s">
        <v>6031</v>
      </c>
      <c r="C126" s="1166">
        <v>13200</v>
      </c>
      <c r="D126" s="1166">
        <v>13200</v>
      </c>
    </row>
    <row r="127" spans="2:4" ht="21">
      <c r="B127" s="1165" t="s">
        <v>6032</v>
      </c>
      <c r="C127" s="1166">
        <v>9840</v>
      </c>
      <c r="D127" s="1166">
        <v>9840</v>
      </c>
    </row>
    <row r="128" spans="2:4" ht="21">
      <c r="B128" s="1165" t="s">
        <v>6033</v>
      </c>
      <c r="C128" s="1166">
        <v>9840</v>
      </c>
      <c r="D128" s="1166">
        <v>9840</v>
      </c>
    </row>
    <row r="129" spans="2:4" ht="21">
      <c r="B129" s="1165" t="s">
        <v>6034</v>
      </c>
      <c r="C129" s="1166">
        <v>9840</v>
      </c>
      <c r="D129" s="1166">
        <v>9840</v>
      </c>
    </row>
    <row r="130" spans="2:4" ht="21">
      <c r="B130" s="1165" t="s">
        <v>6035</v>
      </c>
      <c r="C130" s="1166">
        <v>10560</v>
      </c>
      <c r="D130" s="1166">
        <v>10560</v>
      </c>
    </row>
    <row r="131" spans="2:4">
      <c r="B131" s="1165" t="s">
        <v>6036</v>
      </c>
      <c r="C131" s="1166">
        <v>12000</v>
      </c>
      <c r="D131" s="1166">
        <v>12000</v>
      </c>
    </row>
    <row r="132" spans="2:4">
      <c r="B132" s="1165" t="s">
        <v>6037</v>
      </c>
      <c r="C132" s="1166">
        <v>12000</v>
      </c>
      <c r="D132" s="1166">
        <v>12000</v>
      </c>
    </row>
    <row r="133" spans="2:4">
      <c r="B133" s="1165" t="s">
        <v>6038</v>
      </c>
      <c r="C133" s="1166">
        <v>12000</v>
      </c>
      <c r="D133" s="1166">
        <v>12000</v>
      </c>
    </row>
    <row r="134" spans="2:4" ht="21">
      <c r="B134" s="1165" t="s">
        <v>6039</v>
      </c>
      <c r="C134" s="1166">
        <v>15120</v>
      </c>
      <c r="D134" s="1166">
        <v>15120</v>
      </c>
    </row>
    <row r="135" spans="2:4" ht="21">
      <c r="B135" s="1165" t="s">
        <v>6040</v>
      </c>
      <c r="C135" s="1166">
        <v>15120</v>
      </c>
      <c r="D135" s="1166">
        <v>15120</v>
      </c>
    </row>
    <row r="136" spans="2:4">
      <c r="B136" s="1165" t="s">
        <v>6041</v>
      </c>
      <c r="C136" s="1166">
        <v>15120</v>
      </c>
      <c r="D136" s="1166">
        <v>15120</v>
      </c>
    </row>
    <row r="137" spans="2:4">
      <c r="B137" s="1165" t="s">
        <v>6042</v>
      </c>
      <c r="C137" s="1166">
        <v>1308</v>
      </c>
      <c r="D137" s="1166">
        <v>1308</v>
      </c>
    </row>
    <row r="138" spans="2:4" ht="21">
      <c r="B138" s="1165" t="s">
        <v>6043</v>
      </c>
      <c r="C138" s="1166">
        <v>108157.5</v>
      </c>
      <c r="D138" s="1166">
        <v>108157.5</v>
      </c>
    </row>
    <row r="139" spans="2:4">
      <c r="B139" s="1165" t="s">
        <v>6044</v>
      </c>
      <c r="C139" s="1166">
        <v>2901888.19</v>
      </c>
      <c r="D139" s="1166">
        <v>2901888.19</v>
      </c>
    </row>
    <row r="140" spans="2:4">
      <c r="B140" s="1165" t="s">
        <v>6045</v>
      </c>
      <c r="C140" s="1166">
        <v>44850</v>
      </c>
      <c r="D140" s="1166">
        <v>44850</v>
      </c>
    </row>
    <row r="141" spans="2:4">
      <c r="B141" s="1165" t="s">
        <v>6046</v>
      </c>
      <c r="C141" s="1166">
        <v>300769.62</v>
      </c>
      <c r="D141" s="1166">
        <v>300769.62</v>
      </c>
    </row>
    <row r="142" spans="2:4" ht="21">
      <c r="B142" s="1165" t="s">
        <v>6047</v>
      </c>
      <c r="C142" s="1166">
        <v>29760</v>
      </c>
      <c r="D142" s="1166">
        <v>29760</v>
      </c>
    </row>
    <row r="143" spans="2:4" ht="21">
      <c r="B143" s="1165" t="s">
        <v>6048</v>
      </c>
      <c r="C143" s="1166">
        <v>595.20000000000005</v>
      </c>
      <c r="D143" s="1166">
        <v>595.20000000000005</v>
      </c>
    </row>
    <row r="144" spans="2:4" ht="21">
      <c r="B144" s="1165" t="s">
        <v>6049</v>
      </c>
      <c r="C144" s="1166">
        <v>8332.7999999999993</v>
      </c>
      <c r="D144" s="1166">
        <v>8332.7999999999993</v>
      </c>
    </row>
    <row r="145" spans="2:4">
      <c r="B145" s="1165" t="s">
        <v>6050</v>
      </c>
      <c r="C145" s="1166">
        <v>86076</v>
      </c>
      <c r="D145" s="1166">
        <v>86076</v>
      </c>
    </row>
    <row r="146" spans="2:4">
      <c r="B146" s="1165" t="s">
        <v>6051</v>
      </c>
      <c r="C146" s="1166">
        <v>176864.4</v>
      </c>
      <c r="D146" s="1166">
        <v>176864.4</v>
      </c>
    </row>
    <row r="147" spans="2:4" ht="21">
      <c r="B147" s="1165" t="s">
        <v>6052</v>
      </c>
      <c r="C147" s="1166">
        <v>18537</v>
      </c>
      <c r="D147" s="1166">
        <v>18537</v>
      </c>
    </row>
    <row r="148" spans="2:4">
      <c r="B148" s="1165" t="s">
        <v>6053</v>
      </c>
      <c r="C148" s="1166">
        <v>106386</v>
      </c>
      <c r="D148" s="1166">
        <v>106386</v>
      </c>
    </row>
    <row r="149" spans="2:4" ht="21">
      <c r="B149" s="1165" t="s">
        <v>6054</v>
      </c>
      <c r="C149" s="1166">
        <v>24715.8</v>
      </c>
      <c r="D149" s="1166">
        <v>24715.8</v>
      </c>
    </row>
    <row r="150" spans="2:4">
      <c r="B150" s="1165" t="s">
        <v>6055</v>
      </c>
      <c r="C150" s="1166">
        <v>92415.6</v>
      </c>
      <c r="D150" s="1166">
        <v>92415.6</v>
      </c>
    </row>
    <row r="151" spans="2:4">
      <c r="B151" s="1165" t="s">
        <v>6056</v>
      </c>
      <c r="C151" s="1166">
        <v>95641.2</v>
      </c>
      <c r="D151" s="1166">
        <v>95641.2</v>
      </c>
    </row>
    <row r="152" spans="2:4">
      <c r="B152" s="1165" t="s">
        <v>6057</v>
      </c>
      <c r="C152" s="1166">
        <v>240710.39999999999</v>
      </c>
      <c r="D152" s="1166">
        <v>240710.39999999999</v>
      </c>
    </row>
    <row r="153" spans="2:4">
      <c r="B153" s="1165" t="s">
        <v>6058</v>
      </c>
      <c r="C153" s="1166">
        <v>159578.4</v>
      </c>
      <c r="D153" s="1166">
        <v>159578.4</v>
      </c>
    </row>
    <row r="154" spans="2:4">
      <c r="B154" s="1165" t="s">
        <v>6059</v>
      </c>
      <c r="C154" s="1166">
        <v>84624.6</v>
      </c>
      <c r="D154" s="1166">
        <v>84624.6</v>
      </c>
    </row>
    <row r="155" spans="2:4">
      <c r="B155" s="1165" t="s">
        <v>6060</v>
      </c>
      <c r="C155" s="1166">
        <v>435202.8</v>
      </c>
      <c r="D155" s="1166">
        <v>435202.8</v>
      </c>
    </row>
    <row r="156" spans="2:4">
      <c r="B156" s="1165" t="s">
        <v>6061</v>
      </c>
      <c r="C156" s="1166">
        <v>228124.79999999999</v>
      </c>
      <c r="D156" s="1166">
        <v>228124.79999999999</v>
      </c>
    </row>
    <row r="157" spans="2:4">
      <c r="B157" s="1165" t="s">
        <v>6062</v>
      </c>
      <c r="C157" s="1166">
        <v>278486.40000000002</v>
      </c>
      <c r="D157" s="1166">
        <v>278486.40000000002</v>
      </c>
    </row>
    <row r="158" spans="2:4" ht="21">
      <c r="B158" s="1165" t="s">
        <v>6063</v>
      </c>
      <c r="C158" s="1166">
        <v>300501.59999999998</v>
      </c>
      <c r="D158" s="1166">
        <v>300501.59999999998</v>
      </c>
    </row>
    <row r="159" spans="2:4" ht="21">
      <c r="B159" s="1165" t="s">
        <v>6064</v>
      </c>
      <c r="C159" s="1166">
        <v>27805.200000000001</v>
      </c>
      <c r="D159" s="1166">
        <v>27805.200000000001</v>
      </c>
    </row>
    <row r="160" spans="2:4">
      <c r="B160" s="1165" t="s">
        <v>6065</v>
      </c>
      <c r="C160" s="1166">
        <v>21626.400000000001</v>
      </c>
      <c r="D160" s="1166">
        <v>21626.400000000001</v>
      </c>
    </row>
    <row r="161" spans="2:4">
      <c r="B161" s="1165" t="s">
        <v>6066</v>
      </c>
      <c r="C161" s="1166">
        <v>91608</v>
      </c>
      <c r="D161" s="1166">
        <v>91608</v>
      </c>
    </row>
    <row r="162" spans="2:4">
      <c r="B162" s="1165" t="s">
        <v>6067</v>
      </c>
      <c r="C162" s="1166">
        <v>286468.8</v>
      </c>
      <c r="D162" s="1166">
        <v>286468.8</v>
      </c>
    </row>
    <row r="163" spans="2:4">
      <c r="B163" s="1165" t="s">
        <v>6068</v>
      </c>
      <c r="C163" s="1166">
        <v>4105.2</v>
      </c>
      <c r="D163" s="1166">
        <v>4105.2</v>
      </c>
    </row>
    <row r="164" spans="2:4">
      <c r="B164" s="1165" t="s">
        <v>6069</v>
      </c>
      <c r="C164" s="1166">
        <v>124915.8</v>
      </c>
      <c r="D164" s="1166">
        <v>124915.8</v>
      </c>
    </row>
    <row r="165" spans="2:4">
      <c r="B165" s="1165" t="s">
        <v>6070</v>
      </c>
      <c r="C165" s="1166">
        <v>52086</v>
      </c>
      <c r="D165" s="1166">
        <v>52086</v>
      </c>
    </row>
    <row r="166" spans="2:4">
      <c r="B166" s="1165" t="s">
        <v>6071</v>
      </c>
      <c r="C166" s="1166">
        <v>107640</v>
      </c>
      <c r="D166" s="1166">
        <v>107640</v>
      </c>
    </row>
    <row r="167" spans="2:4">
      <c r="B167" s="1165" t="s">
        <v>6072</v>
      </c>
      <c r="C167" s="1166">
        <v>40320</v>
      </c>
      <c r="D167" s="1166">
        <v>40320</v>
      </c>
    </row>
    <row r="168" spans="2:4">
      <c r="B168" s="1165" t="s">
        <v>6073</v>
      </c>
      <c r="C168" s="1166">
        <v>201618</v>
      </c>
      <c r="D168" s="1166">
        <v>201618</v>
      </c>
    </row>
    <row r="169" spans="2:4">
      <c r="B169" s="1165" t="s">
        <v>6074</v>
      </c>
      <c r="C169" s="1166">
        <v>35435.22</v>
      </c>
      <c r="D169" s="1166">
        <v>35435.22</v>
      </c>
    </row>
    <row r="170" spans="2:4">
      <c r="B170" s="1165" t="s">
        <v>6075</v>
      </c>
      <c r="C170" s="1166">
        <v>556244.28</v>
      </c>
      <c r="D170" s="1166">
        <v>556244.28</v>
      </c>
    </row>
    <row r="171" spans="2:4">
      <c r="B171" s="1165" t="s">
        <v>6076</v>
      </c>
      <c r="C171" s="1166">
        <v>90024</v>
      </c>
      <c r="D171" s="1166">
        <v>90024</v>
      </c>
    </row>
    <row r="172" spans="2:4">
      <c r="B172" s="1165" t="s">
        <v>6077</v>
      </c>
      <c r="C172" s="1166">
        <v>240301.45</v>
      </c>
      <c r="D172" s="1166">
        <v>240301.45</v>
      </c>
    </row>
    <row r="173" spans="2:4">
      <c r="B173" s="1165" t="s">
        <v>6078</v>
      </c>
      <c r="C173" s="1166">
        <v>125580</v>
      </c>
      <c r="D173" s="1166">
        <v>125580</v>
      </c>
    </row>
    <row r="174" spans="2:4">
      <c r="B174" s="1165" t="s">
        <v>6079</v>
      </c>
      <c r="C174" s="1166">
        <v>178030.07999999999</v>
      </c>
      <c r="D174" s="1166">
        <v>178030.07999999999</v>
      </c>
    </row>
    <row r="175" spans="2:4">
      <c r="B175" s="1165" t="s">
        <v>6080</v>
      </c>
      <c r="C175" s="1166">
        <v>529072.5</v>
      </c>
      <c r="D175" s="1166">
        <v>529072.5</v>
      </c>
    </row>
    <row r="176" spans="2:4">
      <c r="B176" s="1165" t="s">
        <v>6081</v>
      </c>
      <c r="C176" s="1166">
        <v>51432.84</v>
      </c>
      <c r="D176" s="1166">
        <v>51432.84</v>
      </c>
    </row>
    <row r="177" spans="2:4">
      <c r="B177" s="1165" t="s">
        <v>6082</v>
      </c>
      <c r="C177" s="1166">
        <v>62210.400000000001</v>
      </c>
      <c r="D177" s="1166">
        <v>62210.400000000001</v>
      </c>
    </row>
    <row r="178" spans="2:4">
      <c r="B178" s="1165" t="s">
        <v>6083</v>
      </c>
      <c r="C178" s="1166">
        <v>121322.88</v>
      </c>
      <c r="D178" s="1166">
        <v>121322.88</v>
      </c>
    </row>
    <row r="179" spans="2:4">
      <c r="B179" s="1165" t="s">
        <v>6084</v>
      </c>
      <c r="C179" s="1166">
        <v>280581.59999999998</v>
      </c>
      <c r="D179" s="1166">
        <v>280581.59999999998</v>
      </c>
    </row>
    <row r="180" spans="2:4">
      <c r="B180" s="1165" t="s">
        <v>6085</v>
      </c>
      <c r="C180" s="1166">
        <v>260720.64000000001</v>
      </c>
      <c r="D180" s="1166">
        <v>260720.64000000001</v>
      </c>
    </row>
    <row r="181" spans="2:4">
      <c r="B181" s="1165" t="s">
        <v>6086</v>
      </c>
      <c r="C181" s="1166">
        <v>45540</v>
      </c>
      <c r="D181" s="1166">
        <v>45540</v>
      </c>
    </row>
    <row r="182" spans="2:4">
      <c r="B182" s="1165" t="s">
        <v>6087</v>
      </c>
      <c r="C182" s="1166">
        <v>54054</v>
      </c>
      <c r="D182" s="1166">
        <v>54054</v>
      </c>
    </row>
    <row r="183" spans="2:4">
      <c r="B183" s="1165" t="s">
        <v>6088</v>
      </c>
      <c r="C183" s="1166">
        <v>54054</v>
      </c>
      <c r="D183" s="1166">
        <v>54054</v>
      </c>
    </row>
    <row r="184" spans="2:4">
      <c r="B184" s="1165" t="s">
        <v>6089</v>
      </c>
      <c r="C184" s="1166">
        <v>1675872</v>
      </c>
      <c r="D184" s="1166">
        <v>1675872</v>
      </c>
    </row>
    <row r="185" spans="2:4">
      <c r="B185" s="1165" t="s">
        <v>6090</v>
      </c>
      <c r="C185" s="1166">
        <v>70081.919999999998</v>
      </c>
      <c r="D185" s="1166">
        <v>70081.919999999998</v>
      </c>
    </row>
    <row r="186" spans="2:4">
      <c r="B186" s="1165" t="s">
        <v>6091</v>
      </c>
      <c r="C186" s="1166">
        <v>113160</v>
      </c>
      <c r="D186" s="1166">
        <v>113160</v>
      </c>
    </row>
    <row r="187" spans="2:4">
      <c r="B187" s="1165" t="s">
        <v>6092</v>
      </c>
      <c r="C187" s="1166">
        <v>262067.52</v>
      </c>
      <c r="D187" s="1166">
        <v>262067.52</v>
      </c>
    </row>
    <row r="188" spans="2:4">
      <c r="B188" s="1165" t="s">
        <v>6093</v>
      </c>
      <c r="C188" s="1166">
        <v>134000.06</v>
      </c>
      <c r="D188" s="1166">
        <v>134000.06</v>
      </c>
    </row>
    <row r="189" spans="2:4">
      <c r="B189" s="1165" t="s">
        <v>6094</v>
      </c>
      <c r="C189" s="1166">
        <v>217944.48</v>
      </c>
      <c r="D189" s="1166">
        <v>217944.48</v>
      </c>
    </row>
    <row r="190" spans="2:4">
      <c r="B190" s="1165" t="s">
        <v>6095</v>
      </c>
      <c r="C190" s="1166">
        <v>964275</v>
      </c>
      <c r="D190" s="1166">
        <v>964275</v>
      </c>
    </row>
    <row r="191" spans="2:4">
      <c r="B191" s="1165" t="s">
        <v>6096</v>
      </c>
      <c r="C191" s="1166">
        <v>154491</v>
      </c>
      <c r="D191" s="1166">
        <v>154491</v>
      </c>
    </row>
    <row r="192" spans="2:4">
      <c r="B192" s="1165" t="s">
        <v>6097</v>
      </c>
      <c r="C192" s="1166">
        <v>32088</v>
      </c>
      <c r="D192" s="1166">
        <v>32088</v>
      </c>
    </row>
    <row r="193" spans="2:4">
      <c r="B193" s="1165" t="s">
        <v>6098</v>
      </c>
      <c r="C193" s="1166">
        <v>42897</v>
      </c>
      <c r="D193" s="1166">
        <v>42897</v>
      </c>
    </row>
    <row r="194" spans="2:4" ht="21">
      <c r="B194" s="1165" t="s">
        <v>6099</v>
      </c>
      <c r="C194" s="1166">
        <v>153000</v>
      </c>
      <c r="D194" s="1166">
        <v>153000</v>
      </c>
    </row>
    <row r="195" spans="2:4">
      <c r="B195" s="1165" t="s">
        <v>6100</v>
      </c>
      <c r="C195" s="1166">
        <v>144560.95000000001</v>
      </c>
      <c r="D195" s="1166">
        <v>144560.95000000001</v>
      </c>
    </row>
    <row r="196" spans="2:4">
      <c r="B196" s="1165" t="s">
        <v>6101</v>
      </c>
      <c r="C196" s="1166">
        <v>92874.6</v>
      </c>
      <c r="D196" s="1166">
        <v>92874.6</v>
      </c>
    </row>
    <row r="197" spans="2:4">
      <c r="B197" s="1165" t="s">
        <v>6102</v>
      </c>
      <c r="C197" s="1166">
        <v>18480</v>
      </c>
      <c r="D197" s="1166">
        <v>18480</v>
      </c>
    </row>
    <row r="198" spans="2:4">
      <c r="B198" s="1165" t="s">
        <v>6103</v>
      </c>
      <c r="C198" s="1166">
        <v>6600</v>
      </c>
      <c r="D198" s="1166">
        <v>6600</v>
      </c>
    </row>
    <row r="199" spans="2:4">
      <c r="B199" s="1165" t="s">
        <v>6104</v>
      </c>
      <c r="C199" s="1166">
        <v>6600</v>
      </c>
      <c r="D199" s="1166">
        <v>6600</v>
      </c>
    </row>
    <row r="200" spans="2:4">
      <c r="B200" s="1165" t="s">
        <v>6105</v>
      </c>
      <c r="C200" s="1166">
        <v>153014.39999999999</v>
      </c>
      <c r="D200" s="1166">
        <v>153014.39999999999</v>
      </c>
    </row>
    <row r="201" spans="2:4">
      <c r="B201" s="1165" t="s">
        <v>6106</v>
      </c>
      <c r="C201" s="1166">
        <v>17820</v>
      </c>
      <c r="D201" s="1166">
        <v>17820</v>
      </c>
    </row>
    <row r="202" spans="2:4">
      <c r="B202" s="1165" t="s">
        <v>6107</v>
      </c>
      <c r="C202" s="1166">
        <v>25362.959999999999</v>
      </c>
      <c r="D202" s="1166">
        <v>25362.959999999999</v>
      </c>
    </row>
    <row r="203" spans="2:4">
      <c r="B203" s="1165" t="s">
        <v>6108</v>
      </c>
      <c r="C203" s="1166">
        <v>103200</v>
      </c>
      <c r="D203" s="1166">
        <v>103200</v>
      </c>
    </row>
    <row r="204" spans="2:4">
      <c r="B204" s="1165" t="s">
        <v>6109</v>
      </c>
      <c r="C204" s="1166">
        <v>103200</v>
      </c>
      <c r="D204" s="1166">
        <v>103200</v>
      </c>
    </row>
    <row r="205" spans="2:4">
      <c r="B205" s="1165" t="s">
        <v>6110</v>
      </c>
      <c r="C205" s="1166">
        <v>103200</v>
      </c>
      <c r="D205" s="1166">
        <v>103200</v>
      </c>
    </row>
    <row r="206" spans="2:4">
      <c r="B206" s="1165" t="s">
        <v>6111</v>
      </c>
      <c r="C206" s="1166">
        <v>85076.88</v>
      </c>
      <c r="D206" s="1166">
        <v>85076.88</v>
      </c>
    </row>
    <row r="207" spans="2:4">
      <c r="B207" s="1165" t="s">
        <v>6112</v>
      </c>
      <c r="C207" s="1166">
        <v>87494.59</v>
      </c>
      <c r="D207" s="1166">
        <v>87494.59</v>
      </c>
    </row>
    <row r="208" spans="2:4">
      <c r="B208" s="1165" t="s">
        <v>6113</v>
      </c>
      <c r="C208" s="1166">
        <v>144349.38</v>
      </c>
      <c r="D208" s="1166">
        <v>144349.38</v>
      </c>
    </row>
    <row r="209" spans="2:4">
      <c r="B209" s="1165" t="s">
        <v>6114</v>
      </c>
      <c r="C209" s="1166">
        <v>282927.59999999998</v>
      </c>
      <c r="D209" s="1166">
        <v>282927.59999999998</v>
      </c>
    </row>
    <row r="210" spans="2:4">
      <c r="B210" s="1165" t="s">
        <v>6115</v>
      </c>
      <c r="C210" s="1166">
        <v>44740.82</v>
      </c>
      <c r="D210" s="1166">
        <v>44740.82</v>
      </c>
    </row>
    <row r="211" spans="2:4">
      <c r="B211" s="1165" t="s">
        <v>6116</v>
      </c>
      <c r="C211" s="1166">
        <v>101323.05</v>
      </c>
      <c r="D211" s="1166">
        <v>101323.05</v>
      </c>
    </row>
    <row r="212" spans="2:4">
      <c r="B212" s="1165" t="s">
        <v>6117</v>
      </c>
      <c r="C212" s="1166">
        <v>31740</v>
      </c>
      <c r="D212" s="1166">
        <v>31740</v>
      </c>
    </row>
    <row r="213" spans="2:4">
      <c r="B213" s="1165" t="s">
        <v>6118</v>
      </c>
      <c r="C213" s="1166">
        <v>219765</v>
      </c>
      <c r="D213" s="1166">
        <v>219765</v>
      </c>
    </row>
    <row r="214" spans="2:4">
      <c r="B214" s="1165" t="s">
        <v>6119</v>
      </c>
      <c r="C214" s="1166">
        <v>46406.73</v>
      </c>
      <c r="D214" s="1166">
        <v>46406.73</v>
      </c>
    </row>
    <row r="215" spans="2:4">
      <c r="B215" s="1165" t="s">
        <v>6120</v>
      </c>
      <c r="C215" s="1166">
        <v>56580</v>
      </c>
      <c r="D215" s="1166">
        <v>56580</v>
      </c>
    </row>
    <row r="216" spans="2:4">
      <c r="B216" s="1165" t="s">
        <v>6121</v>
      </c>
      <c r="C216" s="1166">
        <v>51808.5</v>
      </c>
      <c r="D216" s="1166">
        <v>51808.5</v>
      </c>
    </row>
    <row r="217" spans="2:4">
      <c r="B217" s="1165" t="s">
        <v>6122</v>
      </c>
      <c r="C217" s="1166">
        <v>79900.800000000003</v>
      </c>
      <c r="D217" s="1166">
        <v>79900.800000000003</v>
      </c>
    </row>
    <row r="218" spans="2:4">
      <c r="B218" s="1165" t="s">
        <v>6123</v>
      </c>
      <c r="C218" s="1166">
        <v>99360</v>
      </c>
      <c r="D218" s="1166">
        <v>99360</v>
      </c>
    </row>
    <row r="219" spans="2:4">
      <c r="B219" s="1165" t="s">
        <v>6124</v>
      </c>
      <c r="C219" s="1166">
        <v>44927.88</v>
      </c>
      <c r="D219" s="1166">
        <v>44927.88</v>
      </c>
    </row>
    <row r="220" spans="2:4">
      <c r="B220" s="1165" t="s">
        <v>6125</v>
      </c>
      <c r="C220" s="1166">
        <v>308417.58</v>
      </c>
      <c r="D220" s="1166">
        <v>308417.58</v>
      </c>
    </row>
    <row r="221" spans="2:4">
      <c r="B221" s="1165" t="s">
        <v>6126</v>
      </c>
      <c r="C221" s="1166">
        <v>171741</v>
      </c>
      <c r="D221" s="1166">
        <v>171741</v>
      </c>
    </row>
    <row r="222" spans="2:4">
      <c r="B222" s="1165" t="s">
        <v>6127</v>
      </c>
      <c r="C222" s="1166">
        <v>15747</v>
      </c>
      <c r="D222" s="1166">
        <v>15747</v>
      </c>
    </row>
    <row r="223" spans="2:4">
      <c r="B223" s="1165" t="s">
        <v>6128</v>
      </c>
      <c r="C223" s="1166">
        <v>137458.07999999999</v>
      </c>
      <c r="D223" s="1166">
        <v>137458.07999999999</v>
      </c>
    </row>
    <row r="224" spans="2:4">
      <c r="B224" s="1165" t="s">
        <v>6129</v>
      </c>
      <c r="C224" s="1166">
        <v>77280</v>
      </c>
      <c r="D224" s="1166">
        <v>77280</v>
      </c>
    </row>
    <row r="225" spans="2:4">
      <c r="B225" s="1165" t="s">
        <v>6130</v>
      </c>
      <c r="C225" s="1166">
        <v>77280</v>
      </c>
      <c r="D225" s="1166">
        <v>77280</v>
      </c>
    </row>
    <row r="226" spans="2:4">
      <c r="B226" s="1165" t="s">
        <v>6131</v>
      </c>
      <c r="C226" s="1166">
        <v>77280</v>
      </c>
      <c r="D226" s="1166">
        <v>77280</v>
      </c>
    </row>
    <row r="227" spans="2:4">
      <c r="B227" s="1165" t="s">
        <v>6132</v>
      </c>
      <c r="C227" s="1166">
        <v>260400</v>
      </c>
      <c r="D227" s="1166">
        <v>260400</v>
      </c>
    </row>
    <row r="228" spans="2:4">
      <c r="B228" s="1165" t="s">
        <v>6133</v>
      </c>
      <c r="C228" s="1166">
        <v>66837.16</v>
      </c>
      <c r="D228" s="1166">
        <v>66837.16</v>
      </c>
    </row>
    <row r="229" spans="2:4">
      <c r="B229" s="1165" t="s">
        <v>6134</v>
      </c>
      <c r="C229" s="1166">
        <v>41633.94</v>
      </c>
      <c r="D229" s="1166">
        <v>41633.94</v>
      </c>
    </row>
    <row r="230" spans="2:4">
      <c r="B230" s="1165" t="s">
        <v>6135</v>
      </c>
      <c r="C230" s="1166">
        <v>119209.4</v>
      </c>
      <c r="D230" s="1166">
        <v>119209.4</v>
      </c>
    </row>
    <row r="231" spans="2:4">
      <c r="B231" s="1165" t="s">
        <v>6136</v>
      </c>
      <c r="C231" s="1166">
        <v>57873.120000000003</v>
      </c>
      <c r="D231" s="1166">
        <v>57873.120000000003</v>
      </c>
    </row>
    <row r="232" spans="2:4">
      <c r="B232" s="1165" t="s">
        <v>6137</v>
      </c>
      <c r="C232" s="1166">
        <v>150302.35999999999</v>
      </c>
      <c r="D232" s="1166">
        <v>150302.35999999999</v>
      </c>
    </row>
    <row r="233" spans="2:4">
      <c r="B233" s="1165" t="s">
        <v>6138</v>
      </c>
      <c r="C233" s="1166">
        <v>61332.92</v>
      </c>
      <c r="D233" s="1166">
        <v>61332.92</v>
      </c>
    </row>
    <row r="234" spans="2:4">
      <c r="B234" s="1165" t="s">
        <v>6139</v>
      </c>
      <c r="C234" s="1166">
        <v>50130.5</v>
      </c>
      <c r="D234" s="1166">
        <v>50130.5</v>
      </c>
    </row>
    <row r="235" spans="2:4">
      <c r="B235" s="1165" t="s">
        <v>6140</v>
      </c>
      <c r="C235" s="1166">
        <v>32878.639999999999</v>
      </c>
      <c r="D235" s="1166">
        <v>32878.639999999999</v>
      </c>
    </row>
    <row r="236" spans="2:4">
      <c r="B236" s="1165" t="s">
        <v>6141</v>
      </c>
      <c r="C236" s="1166">
        <v>23484.74</v>
      </c>
      <c r="D236" s="1166">
        <v>23484.74</v>
      </c>
    </row>
    <row r="237" spans="2:4">
      <c r="B237" s="1165" t="s">
        <v>6142</v>
      </c>
      <c r="C237" s="1166">
        <v>72734.559999999998</v>
      </c>
      <c r="D237" s="1166">
        <v>72734.559999999998</v>
      </c>
    </row>
    <row r="238" spans="2:4">
      <c r="B238" s="1165" t="s">
        <v>6143</v>
      </c>
      <c r="C238" s="1166">
        <v>34480.32</v>
      </c>
      <c r="D238" s="1166">
        <v>34480.32</v>
      </c>
    </row>
    <row r="239" spans="2:4">
      <c r="B239" s="1165" t="s">
        <v>6144</v>
      </c>
      <c r="C239" s="1166">
        <v>71651.8</v>
      </c>
      <c r="D239" s="1166">
        <v>71651.8</v>
      </c>
    </row>
    <row r="240" spans="2:4">
      <c r="B240" s="1165" t="s">
        <v>6145</v>
      </c>
      <c r="C240" s="1166">
        <v>108234.58</v>
      </c>
      <c r="D240" s="1166">
        <v>108234.58</v>
      </c>
    </row>
    <row r="241" spans="2:4" ht="21">
      <c r="B241" s="1165" t="s">
        <v>6146</v>
      </c>
      <c r="C241" s="1166">
        <v>73726.22</v>
      </c>
      <c r="D241" s="1166">
        <v>73726.22</v>
      </c>
    </row>
    <row r="242" spans="2:4">
      <c r="B242" s="1165" t="s">
        <v>6147</v>
      </c>
      <c r="C242" s="1166">
        <v>25062.62</v>
      </c>
      <c r="D242" s="1166">
        <v>25062.62</v>
      </c>
    </row>
    <row r="243" spans="2:4">
      <c r="B243" s="1165" t="s">
        <v>6148</v>
      </c>
      <c r="C243" s="1166">
        <v>25062.62</v>
      </c>
      <c r="D243" s="1166">
        <v>25062.62</v>
      </c>
    </row>
    <row r="244" spans="2:4">
      <c r="B244" s="1165" t="s">
        <v>6149</v>
      </c>
      <c r="C244" s="1166">
        <v>15726.4</v>
      </c>
      <c r="D244" s="1166">
        <v>15726.4</v>
      </c>
    </row>
    <row r="245" spans="2:4">
      <c r="B245" s="1165" t="s">
        <v>6150</v>
      </c>
      <c r="C245" s="1166">
        <v>42272.54</v>
      </c>
      <c r="D245" s="1166">
        <v>42272.54</v>
      </c>
    </row>
    <row r="246" spans="2:4">
      <c r="B246" s="1165" t="s">
        <v>6151</v>
      </c>
      <c r="C246" s="1166">
        <v>23484.74</v>
      </c>
      <c r="D246" s="1166">
        <v>23484.74</v>
      </c>
    </row>
    <row r="247" spans="2:4">
      <c r="B247" s="1165" t="s">
        <v>6152</v>
      </c>
      <c r="C247" s="1166">
        <v>471791.74</v>
      </c>
      <c r="D247" s="1166">
        <v>471791.74</v>
      </c>
    </row>
    <row r="248" spans="2:4">
      <c r="B248" s="1165" t="s">
        <v>6153</v>
      </c>
      <c r="C248" s="1166">
        <v>144106.14000000001</v>
      </c>
      <c r="D248" s="1166">
        <v>144106.14000000001</v>
      </c>
    </row>
    <row r="249" spans="2:4">
      <c r="B249" s="1165" t="s">
        <v>6154</v>
      </c>
      <c r="C249" s="1166">
        <v>230391.6</v>
      </c>
      <c r="D249" s="1166">
        <v>230391.6</v>
      </c>
    </row>
    <row r="250" spans="2:4">
      <c r="B250" s="1165" t="s">
        <v>6155</v>
      </c>
      <c r="C250" s="1166">
        <v>21335.48</v>
      </c>
      <c r="D250" s="1166">
        <v>21335.48</v>
      </c>
    </row>
    <row r="251" spans="2:4" ht="21">
      <c r="B251" s="1165" t="s">
        <v>6156</v>
      </c>
      <c r="C251" s="1166">
        <v>28124.03</v>
      </c>
      <c r="D251" s="1166">
        <v>28124.03</v>
      </c>
    </row>
    <row r="252" spans="2:4">
      <c r="B252" s="1165" t="s">
        <v>6157</v>
      </c>
      <c r="C252" s="1166">
        <v>50088.56</v>
      </c>
      <c r="D252" s="1166">
        <v>50088.56</v>
      </c>
    </row>
    <row r="253" spans="2:4">
      <c r="B253" s="1165" t="s">
        <v>6158</v>
      </c>
      <c r="C253" s="1166">
        <v>19264.82</v>
      </c>
      <c r="D253" s="1166">
        <v>19264.82</v>
      </c>
    </row>
    <row r="254" spans="2:4">
      <c r="B254" s="1165" t="s">
        <v>6159</v>
      </c>
      <c r="C254" s="1166">
        <v>31059.62</v>
      </c>
      <c r="D254" s="1166">
        <v>31059.62</v>
      </c>
    </row>
    <row r="255" spans="2:4" ht="21">
      <c r="B255" s="1165" t="s">
        <v>6160</v>
      </c>
      <c r="C255" s="1166">
        <v>12533.94</v>
      </c>
      <c r="D255" s="1166">
        <v>12533.94</v>
      </c>
    </row>
    <row r="256" spans="2:4" ht="21">
      <c r="B256" s="1165" t="s">
        <v>6161</v>
      </c>
      <c r="C256" s="1166">
        <v>22955.3</v>
      </c>
      <c r="D256" s="1166">
        <v>22955.3</v>
      </c>
    </row>
    <row r="257" spans="2:4" ht="21">
      <c r="B257" s="1165" t="s">
        <v>6162</v>
      </c>
      <c r="C257" s="1166">
        <v>17592.599999999999</v>
      </c>
      <c r="D257" s="1166">
        <v>17592.599999999999</v>
      </c>
    </row>
    <row r="258" spans="2:4">
      <c r="B258" s="1165" t="s">
        <v>6163</v>
      </c>
      <c r="C258" s="1166">
        <v>66050.84</v>
      </c>
      <c r="D258" s="1166">
        <v>66050.84</v>
      </c>
    </row>
    <row r="259" spans="2:4">
      <c r="B259" s="1165" t="s">
        <v>6164</v>
      </c>
      <c r="C259" s="1166">
        <v>66050.84</v>
      </c>
      <c r="D259" s="1166">
        <v>66050.84</v>
      </c>
    </row>
    <row r="260" spans="2:4">
      <c r="B260" s="1165" t="s">
        <v>6165</v>
      </c>
      <c r="C260" s="1166">
        <v>99076.28</v>
      </c>
      <c r="D260" s="1166">
        <v>99076.28</v>
      </c>
    </row>
    <row r="261" spans="2:4">
      <c r="B261" s="1165" t="s">
        <v>6166</v>
      </c>
      <c r="C261" s="1166">
        <v>45999.68</v>
      </c>
      <c r="D261" s="1166">
        <v>45999.68</v>
      </c>
    </row>
    <row r="262" spans="2:4">
      <c r="B262" s="1165" t="s">
        <v>6167</v>
      </c>
      <c r="C262" s="1166">
        <v>115982.16</v>
      </c>
      <c r="D262" s="1166">
        <v>115982.16</v>
      </c>
    </row>
    <row r="263" spans="2:4">
      <c r="B263" s="1165" t="s">
        <v>6168</v>
      </c>
      <c r="C263" s="1166">
        <v>115982.16</v>
      </c>
      <c r="D263" s="1166">
        <v>115982.16</v>
      </c>
    </row>
    <row r="264" spans="2:4">
      <c r="B264" s="1165" t="s">
        <v>6169</v>
      </c>
      <c r="C264" s="1166">
        <v>182680.8</v>
      </c>
      <c r="D264" s="1166">
        <v>182680.8</v>
      </c>
    </row>
    <row r="265" spans="2:4">
      <c r="B265" s="1165" t="s">
        <v>6170</v>
      </c>
      <c r="C265" s="1166">
        <v>269967.59999999998</v>
      </c>
      <c r="D265" s="1166">
        <v>269967.59999999998</v>
      </c>
    </row>
    <row r="266" spans="2:4">
      <c r="B266" s="1165" t="s">
        <v>6171</v>
      </c>
      <c r="C266" s="1166">
        <v>55072.800000000003</v>
      </c>
      <c r="D266" s="1166">
        <v>55072.800000000003</v>
      </c>
    </row>
    <row r="267" spans="2:4">
      <c r="B267" s="1165" t="s">
        <v>6172</v>
      </c>
      <c r="C267" s="1166">
        <v>46137.599999999999</v>
      </c>
      <c r="D267" s="1166">
        <v>46137.599999999999</v>
      </c>
    </row>
    <row r="268" spans="2:4">
      <c r="B268" s="1165" t="s">
        <v>6173</v>
      </c>
      <c r="C268" s="1166">
        <v>46137.599999999999</v>
      </c>
      <c r="D268" s="1166">
        <v>46137.599999999999</v>
      </c>
    </row>
    <row r="269" spans="2:4">
      <c r="B269" s="1165" t="s">
        <v>6174</v>
      </c>
      <c r="C269" s="1166">
        <v>5527.2</v>
      </c>
      <c r="D269" s="1166">
        <v>5527.2</v>
      </c>
    </row>
    <row r="270" spans="2:4">
      <c r="B270" s="1165" t="s">
        <v>6175</v>
      </c>
      <c r="C270" s="1166">
        <v>72340.800000000003</v>
      </c>
      <c r="D270" s="1166">
        <v>72340.800000000003</v>
      </c>
    </row>
    <row r="271" spans="2:4">
      <c r="B271" s="1165" t="s">
        <v>6176</v>
      </c>
      <c r="C271" s="1166">
        <v>4668</v>
      </c>
      <c r="D271" s="1166">
        <v>4668</v>
      </c>
    </row>
    <row r="272" spans="2:4">
      <c r="B272" s="1165" t="s">
        <v>6177</v>
      </c>
      <c r="C272" s="1166">
        <v>156736.79999999999</v>
      </c>
      <c r="D272" s="1166">
        <v>156736.79999999999</v>
      </c>
    </row>
    <row r="273" spans="1:4" ht="21">
      <c r="B273" s="1165" t="s">
        <v>6178</v>
      </c>
      <c r="C273" s="1166">
        <v>171753.60000000001</v>
      </c>
      <c r="D273" s="1166">
        <v>171753.60000000001</v>
      </c>
    </row>
    <row r="274" spans="1:4" ht="21">
      <c r="B274" s="1165" t="s">
        <v>6179</v>
      </c>
      <c r="C274" s="1166">
        <v>136644</v>
      </c>
      <c r="D274" s="1166">
        <v>136644</v>
      </c>
    </row>
    <row r="275" spans="1:4" ht="21">
      <c r="B275" s="1165" t="s">
        <v>6180</v>
      </c>
      <c r="C275" s="1166">
        <v>344707.2</v>
      </c>
      <c r="D275" s="1166">
        <v>344707.2</v>
      </c>
    </row>
    <row r="276" spans="1:4" ht="21">
      <c r="B276" s="1165" t="s">
        <v>6181</v>
      </c>
      <c r="C276" s="1166">
        <v>15314.4</v>
      </c>
      <c r="D276" s="1166">
        <v>15314.4</v>
      </c>
    </row>
    <row r="277" spans="1:4" ht="21">
      <c r="B277" s="1165" t="s">
        <v>6182</v>
      </c>
      <c r="C277" s="1166">
        <v>43801.2</v>
      </c>
      <c r="D277" s="1166">
        <v>43801.2</v>
      </c>
    </row>
    <row r="278" spans="1:4" ht="21">
      <c r="B278" s="1165" t="s">
        <v>6183</v>
      </c>
      <c r="C278" s="1166">
        <v>30788.400000000001</v>
      </c>
      <c r="D278" s="1166">
        <v>30788.400000000001</v>
      </c>
    </row>
    <row r="279" spans="1:4">
      <c r="B279" s="1165" t="s">
        <v>6184</v>
      </c>
      <c r="C279" s="1166">
        <v>33760.44</v>
      </c>
      <c r="D279" s="1166">
        <v>33760.44</v>
      </c>
    </row>
    <row r="280" spans="1:4">
      <c r="B280" s="1165" t="s">
        <v>6185</v>
      </c>
      <c r="C280" s="1166">
        <v>142580.10999999999</v>
      </c>
      <c r="D280" s="1166">
        <v>142580.10999999999</v>
      </c>
    </row>
    <row r="281" spans="1:4">
      <c r="B281" s="1165" t="s">
        <v>6186</v>
      </c>
      <c r="C281" s="1166">
        <v>253310.4</v>
      </c>
      <c r="D281" s="1166">
        <v>253310.4</v>
      </c>
    </row>
    <row r="282" spans="1:4">
      <c r="B282" s="1165" t="s">
        <v>6187</v>
      </c>
      <c r="C282" s="1166">
        <v>224195.4</v>
      </c>
      <c r="D282" s="1166">
        <v>224195.4</v>
      </c>
    </row>
    <row r="283" spans="1:4">
      <c r="B283" s="1165" t="s">
        <v>6188</v>
      </c>
      <c r="C283" s="1166">
        <v>305721</v>
      </c>
      <c r="D283" s="1166">
        <v>305721</v>
      </c>
    </row>
    <row r="284" spans="1:4">
      <c r="B284" s="1165" t="s">
        <v>6189</v>
      </c>
      <c r="C284" s="1166">
        <v>116707.8</v>
      </c>
      <c r="D284" s="1166">
        <v>116707.8</v>
      </c>
    </row>
    <row r="285" spans="1:4">
      <c r="B285" s="1165" t="s">
        <v>6190</v>
      </c>
      <c r="C285" s="1166">
        <v>52388.4</v>
      </c>
      <c r="D285" s="1166">
        <v>52388.4</v>
      </c>
    </row>
    <row r="286" spans="1:4" s="9" customFormat="1" ht="15.75">
      <c r="A286" s="216"/>
      <c r="B286" s="217" t="s">
        <v>1780</v>
      </c>
      <c r="C286" s="1164">
        <f>SUM(C287:C366)</f>
        <v>3431511.8700000006</v>
      </c>
      <c r="D286" s="1164">
        <f>SUM(D287:D366)</f>
        <v>3999999.9999999991</v>
      </c>
    </row>
    <row r="287" spans="1:4">
      <c r="B287" s="1165" t="s">
        <v>6191</v>
      </c>
      <c r="C287" s="1166">
        <v>1530.38</v>
      </c>
      <c r="D287" s="1166">
        <v>1530.38</v>
      </c>
    </row>
    <row r="288" spans="1:4">
      <c r="B288" s="1165" t="s">
        <v>6192</v>
      </c>
      <c r="C288" s="1166">
        <v>303224.09000000003</v>
      </c>
      <c r="D288" s="1166">
        <v>495016.04</v>
      </c>
    </row>
    <row r="289" spans="2:4">
      <c r="B289" s="1165" t="s">
        <v>6193</v>
      </c>
      <c r="C289" s="1166">
        <v>114814.56</v>
      </c>
      <c r="D289" s="1166">
        <v>189363.35</v>
      </c>
    </row>
    <row r="290" spans="2:4">
      <c r="B290" s="1165" t="s">
        <v>6194</v>
      </c>
      <c r="C290" s="1166">
        <v>15183.75</v>
      </c>
      <c r="D290" s="1166">
        <v>15183.75</v>
      </c>
    </row>
    <row r="291" spans="2:4">
      <c r="B291" s="1165" t="s">
        <v>6195</v>
      </c>
      <c r="C291" s="1166">
        <v>129160</v>
      </c>
      <c r="D291" s="1166">
        <v>129160</v>
      </c>
    </row>
    <row r="292" spans="2:4">
      <c r="B292" s="1165" t="s">
        <v>6196</v>
      </c>
      <c r="C292" s="1166">
        <v>399843.55</v>
      </c>
      <c r="D292" s="1166">
        <v>399843.55</v>
      </c>
    </row>
    <row r="293" spans="2:4">
      <c r="B293" s="1165" t="s">
        <v>6197</v>
      </c>
      <c r="C293" s="1166">
        <v>107688.59</v>
      </c>
      <c r="D293" s="1166">
        <v>107688.59</v>
      </c>
    </row>
    <row r="294" spans="2:4">
      <c r="B294" s="1165" t="s">
        <v>6198</v>
      </c>
      <c r="C294" s="1166">
        <v>40725.49</v>
      </c>
      <c r="D294" s="1166">
        <v>40725.49</v>
      </c>
    </row>
    <row r="295" spans="2:4">
      <c r="B295" s="1165" t="s">
        <v>6199</v>
      </c>
      <c r="C295" s="1166">
        <v>57398.25</v>
      </c>
      <c r="D295" s="1166">
        <v>57398.25</v>
      </c>
    </row>
    <row r="296" spans="2:4">
      <c r="B296" s="1165" t="s">
        <v>6200</v>
      </c>
      <c r="C296" s="1166">
        <v>58191.93</v>
      </c>
      <c r="D296" s="1166">
        <v>58191.93</v>
      </c>
    </row>
    <row r="297" spans="2:4">
      <c r="B297" s="1165" t="s">
        <v>6201</v>
      </c>
      <c r="C297" s="1166">
        <v>106810</v>
      </c>
      <c r="D297" s="1166">
        <v>106810</v>
      </c>
    </row>
    <row r="298" spans="2:4">
      <c r="B298" s="1165" t="s">
        <v>6202</v>
      </c>
      <c r="C298" s="1166">
        <v>99195</v>
      </c>
      <c r="D298" s="1166">
        <v>99195</v>
      </c>
    </row>
    <row r="299" spans="2:4">
      <c r="B299" s="1165" t="s">
        <v>6203</v>
      </c>
      <c r="C299" s="1166">
        <v>87874.45</v>
      </c>
      <c r="D299" s="1166">
        <v>87874.45</v>
      </c>
    </row>
    <row r="300" spans="2:4">
      <c r="B300" s="1165" t="s">
        <v>6204</v>
      </c>
      <c r="C300" s="1166">
        <v>10642.6</v>
      </c>
      <c r="D300" s="1166">
        <v>10642.6</v>
      </c>
    </row>
    <row r="301" spans="2:4">
      <c r="B301" s="1165" t="s">
        <v>6205</v>
      </c>
      <c r="C301" s="1166">
        <v>10893.15</v>
      </c>
      <c r="D301" s="1166">
        <v>10893.15</v>
      </c>
    </row>
    <row r="302" spans="2:4">
      <c r="B302" s="1165" t="s">
        <v>6206</v>
      </c>
      <c r="C302" s="1166">
        <v>8986.9699999999993</v>
      </c>
      <c r="D302" s="1166">
        <v>8986.9699999999993</v>
      </c>
    </row>
    <row r="303" spans="2:4">
      <c r="B303" s="1165" t="s">
        <v>6207</v>
      </c>
      <c r="C303" s="1166">
        <v>11205.34</v>
      </c>
      <c r="D303" s="1166">
        <v>11205.34</v>
      </c>
    </row>
    <row r="304" spans="2:4">
      <c r="B304" s="1165" t="s">
        <v>6208</v>
      </c>
      <c r="C304" s="1166">
        <v>6.72</v>
      </c>
      <c r="D304" s="1166">
        <v>6.72</v>
      </c>
    </row>
    <row r="305" spans="2:4">
      <c r="B305" s="1165" t="s">
        <v>6209</v>
      </c>
      <c r="C305" s="1166">
        <v>10487.56</v>
      </c>
      <c r="D305" s="1166">
        <v>10487.56</v>
      </c>
    </row>
    <row r="306" spans="2:4">
      <c r="B306" s="1165" t="s">
        <v>6210</v>
      </c>
      <c r="C306" s="1166">
        <v>11028.22</v>
      </c>
      <c r="D306" s="1166">
        <v>11028.22</v>
      </c>
    </row>
    <row r="307" spans="2:4">
      <c r="B307" s="1165" t="s">
        <v>6211</v>
      </c>
      <c r="C307" s="1166">
        <v>8945.3799999999992</v>
      </c>
      <c r="D307" s="1166">
        <v>8945.3799999999992</v>
      </c>
    </row>
    <row r="308" spans="2:4">
      <c r="B308" s="1165" t="s">
        <v>6212</v>
      </c>
      <c r="C308" s="1166">
        <v>1381.92</v>
      </c>
      <c r="D308" s="1166">
        <v>1381.92</v>
      </c>
    </row>
    <row r="309" spans="2:4">
      <c r="B309" s="1165" t="s">
        <v>6213</v>
      </c>
      <c r="C309" s="1166">
        <v>10220.67</v>
      </c>
      <c r="D309" s="1166">
        <v>10220.67</v>
      </c>
    </row>
    <row r="310" spans="2:4">
      <c r="B310" s="1165" t="s">
        <v>6214</v>
      </c>
      <c r="C310" s="1166">
        <v>1632.34</v>
      </c>
      <c r="D310" s="1166">
        <v>1632.34</v>
      </c>
    </row>
    <row r="311" spans="2:4">
      <c r="B311" s="1165" t="s">
        <v>6215</v>
      </c>
      <c r="C311" s="1166">
        <v>1165.19</v>
      </c>
      <c r="D311" s="1166">
        <v>1165.19</v>
      </c>
    </row>
    <row r="312" spans="2:4">
      <c r="B312" s="1165" t="s">
        <v>6216</v>
      </c>
      <c r="C312" s="1166">
        <v>1527.45</v>
      </c>
      <c r="D312" s="1166">
        <v>1527.45</v>
      </c>
    </row>
    <row r="313" spans="2:4">
      <c r="B313" s="1165" t="s">
        <v>6217</v>
      </c>
      <c r="C313" s="1166">
        <v>1139.55</v>
      </c>
      <c r="D313" s="1166">
        <v>1139.55</v>
      </c>
    </row>
    <row r="314" spans="2:4">
      <c r="B314" s="1165" t="s">
        <v>6218</v>
      </c>
      <c r="C314" s="1166">
        <v>13264.5</v>
      </c>
      <c r="D314" s="1166">
        <v>13264.5</v>
      </c>
    </row>
    <row r="315" spans="2:4">
      <c r="B315" s="1165" t="s">
        <v>6219</v>
      </c>
      <c r="C315" s="1166">
        <v>9330.86</v>
      </c>
      <c r="D315" s="1166">
        <v>15630.33</v>
      </c>
    </row>
    <row r="316" spans="2:4">
      <c r="B316" s="1165" t="s">
        <v>6220</v>
      </c>
      <c r="C316" s="1166">
        <v>5815.66</v>
      </c>
      <c r="D316" s="1166">
        <v>5815.66</v>
      </c>
    </row>
    <row r="317" spans="2:4">
      <c r="B317" s="1165" t="s">
        <v>6221</v>
      </c>
      <c r="C317" s="1166">
        <v>3554.94</v>
      </c>
      <c r="D317" s="1166">
        <v>3554.94</v>
      </c>
    </row>
    <row r="318" spans="2:4">
      <c r="B318" s="1165" t="s">
        <v>6222</v>
      </c>
      <c r="C318" s="1166">
        <v>5841.35</v>
      </c>
      <c r="D318" s="1166">
        <v>5841.35</v>
      </c>
    </row>
    <row r="319" spans="2:4">
      <c r="B319" s="1165" t="s">
        <v>6223</v>
      </c>
      <c r="C319" s="1166">
        <v>1021.12</v>
      </c>
      <c r="D319" s="1166">
        <v>1021.12</v>
      </c>
    </row>
    <row r="320" spans="2:4">
      <c r="B320" s="1165" t="s">
        <v>6224</v>
      </c>
      <c r="C320" s="1166">
        <v>4158.32</v>
      </c>
      <c r="D320" s="1166">
        <v>4158.32</v>
      </c>
    </row>
    <row r="321" spans="2:4">
      <c r="B321" s="1165" t="s">
        <v>6225</v>
      </c>
      <c r="C321" s="1166">
        <v>10684.86</v>
      </c>
      <c r="D321" s="1166">
        <v>15639.32</v>
      </c>
    </row>
    <row r="322" spans="2:4">
      <c r="B322" s="1165" t="s">
        <v>6226</v>
      </c>
      <c r="C322" s="1166">
        <v>1626.72</v>
      </c>
      <c r="D322" s="1166">
        <v>32000</v>
      </c>
    </row>
    <row r="323" spans="2:4">
      <c r="B323" s="1165" t="s">
        <v>6227</v>
      </c>
      <c r="C323" s="1166">
        <v>3007.07</v>
      </c>
      <c r="D323" s="1166">
        <v>6900</v>
      </c>
    </row>
    <row r="324" spans="2:4">
      <c r="B324" s="1165" t="s">
        <v>6228</v>
      </c>
      <c r="C324" s="1166">
        <v>10180.700000000001</v>
      </c>
      <c r="D324" s="1166">
        <v>12356.37</v>
      </c>
    </row>
    <row r="325" spans="2:4">
      <c r="B325" s="1165" t="s">
        <v>6229</v>
      </c>
      <c r="C325" s="1166">
        <v>253.58</v>
      </c>
      <c r="D325" s="1166">
        <v>156.97</v>
      </c>
    </row>
    <row r="326" spans="2:4">
      <c r="B326" s="1165" t="s">
        <v>6230</v>
      </c>
      <c r="C326" s="1166">
        <v>7064.79</v>
      </c>
      <c r="D326" s="1166">
        <v>10365.370000000001</v>
      </c>
    </row>
    <row r="327" spans="2:4">
      <c r="B327" s="1165" t="s">
        <v>6231</v>
      </c>
      <c r="C327" s="1166">
        <v>1026.6400000000001</v>
      </c>
      <c r="D327" s="1166">
        <v>1879.3</v>
      </c>
    </row>
    <row r="328" spans="2:4">
      <c r="B328" s="1165" t="s">
        <v>6232</v>
      </c>
      <c r="C328" s="1166">
        <v>1593.08</v>
      </c>
      <c r="D328" s="1166">
        <v>2035.6</v>
      </c>
    </row>
    <row r="329" spans="2:4">
      <c r="B329" s="1165" t="s">
        <v>6233</v>
      </c>
      <c r="C329" s="1166">
        <v>2862.09</v>
      </c>
      <c r="D329" s="1166">
        <v>5600</v>
      </c>
    </row>
    <row r="330" spans="2:4">
      <c r="B330" s="1165" t="s">
        <v>6234</v>
      </c>
      <c r="C330" s="1166">
        <v>2952.17</v>
      </c>
      <c r="D330" s="1166">
        <v>3653</v>
      </c>
    </row>
    <row r="331" spans="2:4">
      <c r="B331" s="1165" t="s">
        <v>6235</v>
      </c>
      <c r="C331" s="1166">
        <v>1974.81</v>
      </c>
      <c r="D331" s="1166">
        <v>1974.81</v>
      </c>
    </row>
    <row r="332" spans="2:4">
      <c r="B332" s="1165" t="s">
        <v>6236</v>
      </c>
      <c r="C332" s="1166">
        <v>17341.39</v>
      </c>
      <c r="D332" s="1166">
        <v>35678.32</v>
      </c>
    </row>
    <row r="333" spans="2:4">
      <c r="B333" s="1165" t="s">
        <v>6237</v>
      </c>
      <c r="C333" s="1166">
        <v>3166.74</v>
      </c>
      <c r="D333" s="1166">
        <v>5637.56</v>
      </c>
    </row>
    <row r="334" spans="2:4">
      <c r="B334" s="1165" t="s">
        <v>6238</v>
      </c>
      <c r="C334" s="1166">
        <v>1867.33</v>
      </c>
      <c r="D334" s="1166">
        <v>3050.33</v>
      </c>
    </row>
    <row r="335" spans="2:4">
      <c r="B335" s="1165" t="s">
        <v>6239</v>
      </c>
      <c r="C335" s="1166">
        <v>1269.9100000000001</v>
      </c>
      <c r="D335" s="1166">
        <v>2056.3200000000002</v>
      </c>
    </row>
    <row r="336" spans="2:4">
      <c r="B336" s="1165" t="s">
        <v>6240</v>
      </c>
      <c r="C336" s="1166">
        <v>75698.289999999994</v>
      </c>
      <c r="D336" s="1166">
        <v>156397.89000000001</v>
      </c>
    </row>
    <row r="337" spans="2:4">
      <c r="B337" s="1165" t="s">
        <v>6241</v>
      </c>
      <c r="C337" s="1166">
        <v>1569.6</v>
      </c>
      <c r="D337" s="1166">
        <v>3256.32</v>
      </c>
    </row>
    <row r="338" spans="2:4">
      <c r="B338" s="1165" t="s">
        <v>6242</v>
      </c>
      <c r="C338" s="1166">
        <v>8807.07</v>
      </c>
      <c r="D338" s="1166">
        <v>15789.32</v>
      </c>
    </row>
    <row r="339" spans="2:4">
      <c r="B339" s="1165" t="s">
        <v>6243</v>
      </c>
      <c r="C339" s="1166">
        <v>1837.47</v>
      </c>
      <c r="D339" s="1166">
        <v>3657.32</v>
      </c>
    </row>
    <row r="340" spans="2:4">
      <c r="B340" s="1165" t="s">
        <v>6244</v>
      </c>
      <c r="C340" s="1166">
        <v>1493.8</v>
      </c>
      <c r="D340" s="1166">
        <v>3653.3</v>
      </c>
    </row>
    <row r="341" spans="2:4">
      <c r="B341" s="1165" t="s">
        <v>6245</v>
      </c>
      <c r="C341" s="1166">
        <v>10116.75</v>
      </c>
      <c r="D341" s="1166">
        <v>20356.32</v>
      </c>
    </row>
    <row r="342" spans="2:4">
      <c r="B342" s="1165" t="s">
        <v>6246</v>
      </c>
      <c r="C342" s="1166">
        <v>1500.89</v>
      </c>
      <c r="D342" s="1166">
        <v>3563.3</v>
      </c>
    </row>
    <row r="343" spans="2:4">
      <c r="B343" s="1165" t="s">
        <v>6247</v>
      </c>
      <c r="C343" s="1166">
        <v>30363.78</v>
      </c>
      <c r="D343" s="1166">
        <v>56789.32</v>
      </c>
    </row>
    <row r="344" spans="2:4" ht="21">
      <c r="B344" s="1165" t="s">
        <v>6248</v>
      </c>
      <c r="C344" s="1166">
        <v>53130.11</v>
      </c>
      <c r="D344" s="1166">
        <v>75363.5</v>
      </c>
    </row>
    <row r="345" spans="2:4">
      <c r="B345" s="1165" t="s">
        <v>6249</v>
      </c>
      <c r="C345" s="1166">
        <v>113797.38</v>
      </c>
      <c r="D345" s="1166">
        <v>156336.29999999999</v>
      </c>
    </row>
    <row r="346" spans="2:4">
      <c r="B346" s="1165" t="s">
        <v>6250</v>
      </c>
      <c r="C346" s="1166">
        <v>20749.77</v>
      </c>
      <c r="D346" s="1166">
        <v>40336.9</v>
      </c>
    </row>
    <row r="347" spans="2:4">
      <c r="B347" s="1165" t="s">
        <v>6251</v>
      </c>
      <c r="C347" s="1166">
        <v>169780.31</v>
      </c>
      <c r="D347" s="1166">
        <v>180356.3</v>
      </c>
    </row>
    <row r="348" spans="2:4">
      <c r="B348" s="1165" t="s">
        <v>6252</v>
      </c>
      <c r="C348" s="1166">
        <v>352800</v>
      </c>
      <c r="D348" s="1166">
        <v>370853</v>
      </c>
    </row>
    <row r="349" spans="2:4">
      <c r="B349" s="1165" t="s">
        <v>6253</v>
      </c>
      <c r="C349" s="1166">
        <v>331200</v>
      </c>
      <c r="D349" s="1166">
        <v>350325</v>
      </c>
    </row>
    <row r="350" spans="2:4">
      <c r="B350" s="1165" t="s">
        <v>6254</v>
      </c>
      <c r="C350" s="1166">
        <v>10248.540000000001</v>
      </c>
      <c r="D350" s="1166">
        <v>0</v>
      </c>
    </row>
    <row r="351" spans="2:4">
      <c r="B351" s="1165" t="s">
        <v>6255</v>
      </c>
      <c r="C351" s="1166">
        <v>60402.879999999997</v>
      </c>
      <c r="D351" s="1166">
        <v>0</v>
      </c>
    </row>
    <row r="352" spans="2:4">
      <c r="B352" s="1165" t="s">
        <v>6256</v>
      </c>
      <c r="C352" s="1166">
        <v>13522.4</v>
      </c>
      <c r="D352" s="1166">
        <v>0</v>
      </c>
    </row>
    <row r="353" spans="2:4">
      <c r="B353" s="1165" t="s">
        <v>6257</v>
      </c>
      <c r="C353" s="1166">
        <v>14146.56</v>
      </c>
      <c r="D353" s="1166">
        <v>0</v>
      </c>
    </row>
    <row r="354" spans="2:4" ht="21">
      <c r="B354" s="1165" t="s">
        <v>6258</v>
      </c>
      <c r="C354" s="1166">
        <v>24126.03</v>
      </c>
      <c r="D354" s="1166">
        <v>30125.3</v>
      </c>
    </row>
    <row r="355" spans="2:4" ht="21">
      <c r="B355" s="1165" t="s">
        <v>6259</v>
      </c>
      <c r="C355" s="1166">
        <v>32625</v>
      </c>
      <c r="D355" s="1166">
        <v>35363</v>
      </c>
    </row>
    <row r="356" spans="2:4">
      <c r="B356" s="1165" t="s">
        <v>6260</v>
      </c>
      <c r="C356" s="1166">
        <v>119900.51</v>
      </c>
      <c r="D356" s="1166">
        <v>156960</v>
      </c>
    </row>
    <row r="357" spans="2:4">
      <c r="B357" s="1165" t="s">
        <v>6261</v>
      </c>
      <c r="C357" s="1166">
        <v>129435.39</v>
      </c>
      <c r="D357" s="1166">
        <v>140130</v>
      </c>
    </row>
    <row r="358" spans="2:4">
      <c r="B358" s="1165" t="s">
        <v>6262</v>
      </c>
      <c r="C358" s="1166">
        <v>83992.33</v>
      </c>
      <c r="D358" s="1166">
        <v>85369</v>
      </c>
    </row>
    <row r="359" spans="2:4">
      <c r="B359" s="1165" t="s">
        <v>6263</v>
      </c>
      <c r="C359" s="1166">
        <v>9936</v>
      </c>
      <c r="D359" s="1166">
        <v>9936</v>
      </c>
    </row>
    <row r="360" spans="2:4">
      <c r="B360" s="1165" t="s">
        <v>6264</v>
      </c>
      <c r="C360" s="1166">
        <v>432</v>
      </c>
      <c r="D360" s="1166">
        <v>432</v>
      </c>
    </row>
    <row r="361" spans="2:4">
      <c r="B361" s="1165" t="s">
        <v>6265</v>
      </c>
      <c r="C361" s="1166">
        <v>9000</v>
      </c>
      <c r="D361" s="1166">
        <v>9000</v>
      </c>
    </row>
    <row r="362" spans="2:4">
      <c r="B362" s="1165" t="s">
        <v>6266</v>
      </c>
      <c r="C362" s="1166">
        <v>850.08</v>
      </c>
      <c r="D362" s="1166">
        <v>850.08</v>
      </c>
    </row>
    <row r="363" spans="2:4">
      <c r="B363" s="1165" t="s">
        <v>6267</v>
      </c>
      <c r="C363" s="1166">
        <v>1320</v>
      </c>
      <c r="D363" s="1166">
        <v>1320</v>
      </c>
    </row>
    <row r="364" spans="2:4">
      <c r="B364" s="1165" t="s">
        <v>6268</v>
      </c>
      <c r="C364" s="1166">
        <v>1584</v>
      </c>
      <c r="D364" s="1166">
        <v>1584</v>
      </c>
    </row>
    <row r="365" spans="2:4">
      <c r="B365" s="1165" t="s">
        <v>6269</v>
      </c>
      <c r="C365" s="1166">
        <v>13200</v>
      </c>
      <c r="D365" s="1166">
        <v>13200</v>
      </c>
    </row>
    <row r="366" spans="2:4">
      <c r="B366" s="1165" t="s">
        <v>6270</v>
      </c>
      <c r="C366" s="1166">
        <v>13183.2</v>
      </c>
      <c r="D366" s="1166">
        <v>13183.2</v>
      </c>
    </row>
  </sheetData>
  <mergeCells count="3">
    <mergeCell ref="A6:A7"/>
    <mergeCell ref="B6:B7"/>
    <mergeCell ref="C6:D6"/>
  </mergeCells>
  <pageMargins left="0.25" right="0.25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7"/>
  <sheetViews>
    <sheetView topLeftCell="A4" zoomScaleSheetLayoutView="100" workbookViewId="0">
      <selection activeCell="L8" sqref="L8"/>
    </sheetView>
  </sheetViews>
  <sheetFormatPr defaultRowHeight="12.75"/>
  <cols>
    <col min="1" max="1" width="8.85546875" style="28" customWidth="1"/>
    <col min="2" max="2" width="53" style="28" customWidth="1"/>
    <col min="3" max="3" width="9.42578125" style="29" bestFit="1" customWidth="1"/>
    <col min="4" max="4" width="11.5703125" style="29" customWidth="1"/>
    <col min="5" max="6" width="11.7109375" style="29" customWidth="1"/>
    <col min="7" max="7" width="9.42578125" style="29" customWidth="1"/>
    <col min="8" max="8" width="9.42578125" style="27" customWidth="1"/>
    <col min="9" max="9" width="12.42578125" style="27" customWidth="1"/>
    <col min="10" max="16384" width="9.140625" style="27"/>
  </cols>
  <sheetData>
    <row r="1" spans="1:9" ht="15.75">
      <c r="A1" s="106"/>
      <c r="B1" s="107" t="s">
        <v>156</v>
      </c>
      <c r="C1" s="98" t="str">
        <f>Kadar.ode.!C1</f>
        <v>Opšta bolnica "Stefan Visoki"  Smederevska Palanka</v>
      </c>
      <c r="D1" s="102"/>
      <c r="E1" s="102"/>
      <c r="F1" s="104"/>
      <c r="G1" s="9"/>
    </row>
    <row r="2" spans="1:9" ht="15.75">
      <c r="A2" s="106"/>
      <c r="B2" s="107" t="s">
        <v>157</v>
      </c>
      <c r="C2" s="98">
        <f>Kadar.ode.!C2</f>
        <v>6113079</v>
      </c>
      <c r="D2" s="102"/>
      <c r="E2" s="102"/>
      <c r="F2" s="104"/>
      <c r="G2" s="9"/>
    </row>
    <row r="3" spans="1:9" ht="15.75">
      <c r="A3" s="106"/>
      <c r="B3" s="107"/>
      <c r="C3" s="98"/>
      <c r="D3" s="102"/>
      <c r="E3" s="102"/>
      <c r="F3" s="104"/>
      <c r="G3" s="9"/>
    </row>
    <row r="4" spans="1:9" ht="15.75">
      <c r="A4" s="106"/>
      <c r="B4" s="107" t="s">
        <v>1783</v>
      </c>
      <c r="C4" s="99" t="s">
        <v>263</v>
      </c>
      <c r="D4" s="103"/>
      <c r="E4" s="103"/>
      <c r="F4" s="105"/>
      <c r="G4" s="5"/>
    </row>
    <row r="5" spans="1:9" ht="15.75">
      <c r="A5" s="9"/>
      <c r="B5" s="6"/>
      <c r="C5" s="6"/>
      <c r="D5" s="6"/>
      <c r="F5" s="26"/>
      <c r="G5" s="26"/>
    </row>
    <row r="6" spans="1:9" s="4" customFormat="1" ht="93.75" customHeight="1">
      <c r="A6" s="88" t="s">
        <v>94</v>
      </c>
      <c r="B6" s="88" t="s">
        <v>286</v>
      </c>
      <c r="C6" s="172" t="s">
        <v>1756</v>
      </c>
      <c r="D6" s="172" t="s">
        <v>1757</v>
      </c>
      <c r="E6" s="172" t="s">
        <v>1758</v>
      </c>
      <c r="F6" s="172" t="s">
        <v>1759</v>
      </c>
      <c r="G6" s="172" t="s">
        <v>1760</v>
      </c>
      <c r="H6" s="172" t="s">
        <v>1761</v>
      </c>
      <c r="I6" s="172" t="s">
        <v>1762</v>
      </c>
    </row>
    <row r="7" spans="1:9">
      <c r="A7" s="80" t="s">
        <v>265</v>
      </c>
      <c r="B7" s="80"/>
      <c r="C7" s="112"/>
      <c r="D7" s="112"/>
      <c r="E7" s="112"/>
      <c r="F7" s="114"/>
      <c r="G7" s="114"/>
      <c r="H7" s="114"/>
      <c r="I7" s="30"/>
    </row>
    <row r="8" spans="1:9">
      <c r="A8" s="114"/>
      <c r="B8" s="88"/>
      <c r="C8" s="112"/>
      <c r="D8" s="112"/>
      <c r="E8" s="112"/>
      <c r="F8" s="114"/>
      <c r="G8" s="114"/>
      <c r="H8" s="114"/>
      <c r="I8" s="30"/>
    </row>
    <row r="9" spans="1:9">
      <c r="A9" s="80" t="s">
        <v>266</v>
      </c>
      <c r="B9" s="80"/>
      <c r="C9" s="112"/>
      <c r="D9" s="112"/>
      <c r="E9" s="112"/>
      <c r="F9" s="114"/>
      <c r="G9" s="114"/>
      <c r="H9" s="114"/>
      <c r="I9" s="30"/>
    </row>
    <row r="10" spans="1:9">
      <c r="A10" s="114"/>
      <c r="B10" s="88"/>
      <c r="C10" s="112"/>
      <c r="D10" s="112"/>
      <c r="E10" s="112"/>
      <c r="F10" s="114"/>
      <c r="G10" s="114"/>
      <c r="H10" s="114"/>
      <c r="I10" s="30"/>
    </row>
    <row r="11" spans="1:9">
      <c r="A11" s="80" t="s">
        <v>267</v>
      </c>
      <c r="B11" s="80"/>
      <c r="C11" s="112"/>
      <c r="D11" s="112"/>
      <c r="E11" s="112"/>
      <c r="F11" s="114"/>
      <c r="G11" s="114"/>
      <c r="H11" s="114"/>
      <c r="I11" s="30"/>
    </row>
    <row r="12" spans="1:9">
      <c r="A12" s="114"/>
      <c r="B12" s="88"/>
      <c r="C12" s="112"/>
      <c r="D12" s="112"/>
      <c r="E12" s="112"/>
      <c r="F12" s="114"/>
      <c r="G12" s="114"/>
      <c r="H12" s="114"/>
      <c r="I12" s="30"/>
    </row>
    <row r="13" spans="1:9">
      <c r="A13" s="114"/>
      <c r="B13" s="88"/>
      <c r="C13" s="112"/>
      <c r="D13" s="112"/>
      <c r="E13" s="112"/>
      <c r="F13" s="114"/>
      <c r="G13" s="114"/>
      <c r="H13" s="114"/>
      <c r="I13" s="30"/>
    </row>
    <row r="14" spans="1:9">
      <c r="A14" s="80" t="s">
        <v>268</v>
      </c>
      <c r="B14" s="80"/>
      <c r="C14" s="112"/>
      <c r="D14" s="112"/>
      <c r="E14" s="112"/>
      <c r="F14" s="114"/>
      <c r="G14" s="114"/>
      <c r="H14" s="114"/>
      <c r="I14" s="30"/>
    </row>
    <row r="15" spans="1:9">
      <c r="A15" s="119" t="s">
        <v>269</v>
      </c>
      <c r="B15" s="88"/>
      <c r="C15" s="112"/>
      <c r="D15" s="112"/>
      <c r="E15" s="112"/>
      <c r="F15" s="114"/>
      <c r="G15" s="114"/>
      <c r="H15" s="114"/>
      <c r="I15" s="30"/>
    </row>
    <row r="16" spans="1:9">
      <c r="A16" s="119"/>
      <c r="B16" s="88"/>
      <c r="C16" s="112"/>
      <c r="D16" s="112"/>
      <c r="E16" s="112"/>
      <c r="F16" s="114"/>
      <c r="G16" s="114"/>
      <c r="H16" s="114"/>
      <c r="I16" s="30"/>
    </row>
    <row r="17" spans="1:9">
      <c r="A17" s="119"/>
      <c r="B17" s="88"/>
      <c r="C17" s="112"/>
      <c r="D17" s="112"/>
      <c r="E17" s="112"/>
      <c r="F17" s="114"/>
      <c r="G17" s="114"/>
      <c r="H17" s="114"/>
      <c r="I17" s="30"/>
    </row>
    <row r="18" spans="1:9">
      <c r="A18" s="119" t="s">
        <v>270</v>
      </c>
      <c r="B18" s="88"/>
      <c r="C18" s="112"/>
      <c r="D18" s="112"/>
      <c r="E18" s="112"/>
      <c r="F18" s="114"/>
      <c r="G18" s="114"/>
      <c r="H18" s="114"/>
      <c r="I18" s="30"/>
    </row>
    <row r="19" spans="1:9">
      <c r="A19" s="119"/>
      <c r="B19" s="88"/>
      <c r="C19" s="112"/>
      <c r="D19" s="112"/>
      <c r="E19" s="112"/>
      <c r="F19" s="114"/>
      <c r="G19" s="114"/>
      <c r="H19" s="114"/>
      <c r="I19" s="30"/>
    </row>
    <row r="20" spans="1:9">
      <c r="A20" s="119"/>
      <c r="B20" s="88"/>
      <c r="C20" s="112"/>
      <c r="D20" s="112"/>
      <c r="E20" s="112"/>
      <c r="F20" s="114"/>
      <c r="G20" s="114"/>
      <c r="H20" s="114"/>
      <c r="I20" s="30"/>
    </row>
    <row r="21" spans="1:9">
      <c r="A21" s="80" t="s">
        <v>271</v>
      </c>
      <c r="B21" s="80"/>
      <c r="C21" s="112"/>
      <c r="D21" s="112"/>
      <c r="E21" s="112"/>
      <c r="F21" s="114"/>
      <c r="G21" s="114"/>
      <c r="H21" s="114"/>
      <c r="I21" s="30"/>
    </row>
    <row r="22" spans="1:9">
      <c r="A22" s="114"/>
      <c r="B22" s="88"/>
      <c r="C22" s="112"/>
      <c r="D22" s="112"/>
      <c r="E22" s="112"/>
      <c r="F22" s="114"/>
      <c r="G22" s="114"/>
      <c r="H22" s="114"/>
      <c r="I22" s="30"/>
    </row>
    <row r="23" spans="1:9">
      <c r="A23" s="114"/>
      <c r="B23" s="88"/>
      <c r="C23" s="112"/>
      <c r="D23" s="112"/>
      <c r="E23" s="112"/>
      <c r="F23" s="114"/>
      <c r="G23" s="114"/>
      <c r="H23" s="114"/>
      <c r="I23" s="30"/>
    </row>
    <row r="24" spans="1:9">
      <c r="A24" s="80" t="s">
        <v>272</v>
      </c>
      <c r="B24" s="80"/>
      <c r="C24" s="112"/>
      <c r="D24" s="112"/>
      <c r="E24" s="112"/>
      <c r="F24" s="114"/>
      <c r="G24" s="114"/>
      <c r="H24" s="114"/>
      <c r="I24" s="30"/>
    </row>
    <row r="25" spans="1:9">
      <c r="A25" s="114"/>
      <c r="B25" s="88"/>
      <c r="C25" s="112"/>
      <c r="D25" s="112"/>
      <c r="E25" s="112"/>
      <c r="F25" s="114"/>
      <c r="G25" s="114"/>
      <c r="H25" s="114"/>
      <c r="I25" s="30"/>
    </row>
    <row r="26" spans="1:9">
      <c r="A26" s="114"/>
      <c r="B26" s="88"/>
      <c r="C26" s="112"/>
      <c r="D26" s="112"/>
      <c r="E26" s="112"/>
      <c r="F26" s="114"/>
      <c r="G26" s="114"/>
      <c r="H26" s="114"/>
      <c r="I26" s="30"/>
    </row>
    <row r="27" spans="1:9">
      <c r="A27" s="80" t="s">
        <v>273</v>
      </c>
      <c r="B27" s="80"/>
      <c r="C27" s="112"/>
      <c r="D27" s="112"/>
      <c r="E27" s="112"/>
      <c r="F27" s="114"/>
      <c r="G27" s="114"/>
      <c r="H27" s="114"/>
      <c r="I27" s="30"/>
    </row>
    <row r="28" spans="1:9">
      <c r="A28" s="114"/>
      <c r="B28" s="88"/>
      <c r="C28" s="112"/>
      <c r="D28" s="112"/>
      <c r="E28" s="112"/>
      <c r="F28" s="114"/>
      <c r="G28" s="114"/>
      <c r="H28" s="114"/>
      <c r="I28" s="30"/>
    </row>
    <row r="29" spans="1:9">
      <c r="A29" s="114"/>
      <c r="B29" s="88"/>
      <c r="C29" s="112"/>
      <c r="D29" s="112"/>
      <c r="E29" s="112"/>
      <c r="F29" s="114"/>
      <c r="G29" s="114"/>
      <c r="H29" s="114"/>
      <c r="I29" s="30"/>
    </row>
    <row r="30" spans="1:9" s="43" customFormat="1">
      <c r="A30" s="80" t="s">
        <v>274</v>
      </c>
      <c r="B30" s="80"/>
      <c r="C30" s="112"/>
      <c r="D30" s="112"/>
      <c r="E30" s="112"/>
      <c r="F30" s="118"/>
      <c r="G30" s="118"/>
      <c r="H30" s="118"/>
      <c r="I30" s="120"/>
    </row>
    <row r="31" spans="1:9">
      <c r="A31" s="114"/>
      <c r="B31" s="88"/>
      <c r="C31" s="112"/>
      <c r="D31" s="112"/>
      <c r="E31" s="112"/>
      <c r="F31" s="114"/>
      <c r="G31" s="114"/>
      <c r="H31" s="114"/>
      <c r="I31" s="30"/>
    </row>
    <row r="32" spans="1:9">
      <c r="A32" s="114"/>
      <c r="B32" s="88"/>
      <c r="C32" s="112"/>
      <c r="D32" s="112"/>
      <c r="E32" s="112"/>
      <c r="F32" s="114"/>
      <c r="G32" s="114"/>
      <c r="H32" s="114"/>
      <c r="I32" s="30"/>
    </row>
    <row r="33" spans="1:9">
      <c r="A33" s="80" t="s">
        <v>275</v>
      </c>
      <c r="B33" s="80"/>
      <c r="C33" s="112">
        <v>19</v>
      </c>
      <c r="D33" s="112">
        <v>19</v>
      </c>
      <c r="E33" s="112">
        <v>20</v>
      </c>
      <c r="F33" s="118">
        <v>27</v>
      </c>
      <c r="G33" s="118">
        <v>125</v>
      </c>
      <c r="H33" s="118">
        <v>22</v>
      </c>
      <c r="I33" s="120">
        <v>22</v>
      </c>
    </row>
    <row r="34" spans="1:9">
      <c r="A34" s="114"/>
      <c r="B34" s="88"/>
      <c r="C34" s="112"/>
      <c r="D34" s="112"/>
      <c r="E34" s="112"/>
      <c r="F34" s="114"/>
      <c r="G34" s="114"/>
      <c r="H34" s="114"/>
      <c r="I34" s="30"/>
    </row>
    <row r="35" spans="1:9">
      <c r="A35" s="114"/>
      <c r="B35" s="88"/>
      <c r="C35" s="112"/>
      <c r="D35" s="112"/>
      <c r="E35" s="112"/>
      <c r="F35" s="114"/>
      <c r="G35" s="114"/>
      <c r="H35" s="114"/>
      <c r="I35" s="30"/>
    </row>
    <row r="36" spans="1:9">
      <c r="A36" s="1404" t="s">
        <v>73</v>
      </c>
      <c r="B36" s="1404"/>
      <c r="C36" s="115">
        <f>SUM(C33:C35)</f>
        <v>19</v>
      </c>
      <c r="D36" s="115">
        <f t="shared" ref="D36:I36" si="0">SUM(D33:D35)</f>
        <v>19</v>
      </c>
      <c r="E36" s="115">
        <f t="shared" si="0"/>
        <v>20</v>
      </c>
      <c r="F36" s="115">
        <f t="shared" si="0"/>
        <v>27</v>
      </c>
      <c r="G36" s="115">
        <f t="shared" si="0"/>
        <v>125</v>
      </c>
      <c r="H36" s="115">
        <f t="shared" si="0"/>
        <v>22</v>
      </c>
      <c r="I36" s="115">
        <f t="shared" si="0"/>
        <v>22</v>
      </c>
    </row>
    <row r="37" spans="1:9">
      <c r="A37" s="116"/>
      <c r="B37" s="116"/>
      <c r="C37" s="117"/>
      <c r="D37" s="117"/>
      <c r="E37" s="117"/>
      <c r="F37" s="117"/>
      <c r="G37" s="117"/>
      <c r="H37" s="113"/>
      <c r="I37" s="113"/>
    </row>
  </sheetData>
  <mergeCells count="1">
    <mergeCell ref="A36:B3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>
    <oddFooter>&amp;R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R13" sqref="R13:R14"/>
    </sheetView>
  </sheetViews>
  <sheetFormatPr defaultRowHeight="12.75"/>
  <cols>
    <col min="1" max="1" width="9.140625" style="726"/>
    <col min="2" max="2" width="17" style="1" customWidth="1"/>
    <col min="3" max="3" width="20.28515625" style="1" customWidth="1"/>
    <col min="4" max="16384" width="9.140625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696" t="s">
        <v>5472</v>
      </c>
      <c r="B2" s="2"/>
      <c r="C2" s="2"/>
      <c r="D2" s="2"/>
      <c r="E2" s="697" t="s">
        <v>1788</v>
      </c>
      <c r="F2" s="698"/>
      <c r="G2" s="699"/>
      <c r="H2" s="699"/>
      <c r="I2" s="699"/>
      <c r="J2" s="699"/>
      <c r="K2" s="699"/>
      <c r="L2" s="699"/>
      <c r="M2" s="699"/>
      <c r="N2" s="699"/>
      <c r="O2" s="699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700" customFormat="1" ht="15.75">
      <c r="A4" s="1409" t="s">
        <v>5728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</row>
    <row r="5" spans="1:15" s="700" customFormat="1" ht="15.75">
      <c r="A5" s="1410"/>
      <c r="B5" s="1410"/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1410"/>
      <c r="N5" s="1410"/>
      <c r="O5" s="1410"/>
    </row>
    <row r="6" spans="1:15" ht="16.5" thickBot="1">
      <c r="A6" s="2"/>
      <c r="B6" s="2"/>
      <c r="C6" s="2"/>
      <c r="D6" s="2"/>
      <c r="E6" s="2"/>
      <c r="F6" s="701"/>
      <c r="G6" s="2"/>
      <c r="H6" s="2"/>
      <c r="I6" s="2"/>
      <c r="J6" s="2"/>
      <c r="K6" s="2"/>
      <c r="L6" s="2"/>
      <c r="M6" s="2"/>
      <c r="O6" s="702" t="s">
        <v>5473</v>
      </c>
    </row>
    <row r="7" spans="1:15">
      <c r="A7" s="1411" t="s">
        <v>5474</v>
      </c>
      <c r="B7" s="1415" t="s">
        <v>5475</v>
      </c>
      <c r="C7" s="1415"/>
      <c r="D7" s="1416" t="s">
        <v>5476</v>
      </c>
      <c r="E7" s="1415"/>
      <c r="F7" s="1419" t="s">
        <v>5477</v>
      </c>
      <c r="G7" s="1420"/>
      <c r="H7" s="1420"/>
      <c r="I7" s="1420"/>
      <c r="J7" s="1420"/>
      <c r="K7" s="1420"/>
      <c r="L7" s="1420"/>
      <c r="M7" s="1420"/>
      <c r="N7" s="1420"/>
      <c r="O7" s="1421"/>
    </row>
    <row r="8" spans="1:15">
      <c r="A8" s="1412"/>
      <c r="B8" s="1326"/>
      <c r="C8" s="1326"/>
      <c r="D8" s="1417"/>
      <c r="E8" s="1418"/>
      <c r="F8" s="1422" t="s">
        <v>2</v>
      </c>
      <c r="G8" s="1425" t="s">
        <v>5478</v>
      </c>
      <c r="H8" s="1426"/>
      <c r="I8" s="1426"/>
      <c r="J8" s="1426"/>
      <c r="K8" s="1426"/>
      <c r="L8" s="1426"/>
      <c r="M8" s="1426"/>
      <c r="N8" s="1426"/>
      <c r="O8" s="1427"/>
    </row>
    <row r="9" spans="1:15">
      <c r="A9" s="1413"/>
      <c r="B9" s="1326"/>
      <c r="C9" s="1326"/>
      <c r="D9" s="1335"/>
      <c r="E9" s="1326"/>
      <c r="F9" s="1423"/>
      <c r="G9" s="1428" t="s">
        <v>5479</v>
      </c>
      <c r="H9" s="703" t="s">
        <v>5480</v>
      </c>
      <c r="I9" s="703" t="s">
        <v>5481</v>
      </c>
      <c r="J9" s="704" t="s">
        <v>5482</v>
      </c>
      <c r="K9" s="705"/>
      <c r="L9" s="703" t="s">
        <v>5483</v>
      </c>
      <c r="M9" s="703" t="s">
        <v>5484</v>
      </c>
      <c r="N9" s="706" t="s">
        <v>5485</v>
      </c>
      <c r="O9" s="1430" t="s">
        <v>70</v>
      </c>
    </row>
    <row r="10" spans="1:15" ht="48.75" thickBot="1">
      <c r="A10" s="1414"/>
      <c r="B10" s="1326"/>
      <c r="C10" s="1326"/>
      <c r="D10" s="707" t="s">
        <v>2</v>
      </c>
      <c r="E10" s="708" t="s">
        <v>5478</v>
      </c>
      <c r="F10" s="1424"/>
      <c r="G10" s="1429"/>
      <c r="H10" s="709" t="s">
        <v>5486</v>
      </c>
      <c r="I10" s="709" t="s">
        <v>5486</v>
      </c>
      <c r="J10" s="705" t="s">
        <v>5487</v>
      </c>
      <c r="K10" s="705" t="s">
        <v>5488</v>
      </c>
      <c r="L10" s="709" t="s">
        <v>5489</v>
      </c>
      <c r="M10" s="709" t="s">
        <v>5486</v>
      </c>
      <c r="N10" s="710" t="s">
        <v>5486</v>
      </c>
      <c r="O10" s="1431"/>
    </row>
    <row r="11" spans="1:15" ht="35.25" customHeight="1" thickTop="1">
      <c r="A11" s="711">
        <v>0</v>
      </c>
      <c r="B11" s="1406">
        <v>1</v>
      </c>
      <c r="C11" s="1406"/>
      <c r="D11" s="712">
        <v>2</v>
      </c>
      <c r="E11" s="713">
        <v>3</v>
      </c>
      <c r="F11" s="714">
        <v>4</v>
      </c>
      <c r="G11" s="713">
        <v>5</v>
      </c>
      <c r="H11" s="715">
        <v>6</v>
      </c>
      <c r="I11" s="713">
        <v>7</v>
      </c>
      <c r="J11" s="715">
        <v>8</v>
      </c>
      <c r="K11" s="713">
        <v>9</v>
      </c>
      <c r="L11" s="715">
        <v>10</v>
      </c>
      <c r="M11" s="713">
        <v>11</v>
      </c>
      <c r="N11" s="715">
        <v>12</v>
      </c>
      <c r="O11" s="716">
        <v>13</v>
      </c>
    </row>
    <row r="12" spans="1:15" ht="20.25" customHeight="1">
      <c r="A12" s="1407">
        <v>1</v>
      </c>
      <c r="B12" s="1407" t="s">
        <v>5490</v>
      </c>
      <c r="C12" s="717" t="s">
        <v>5491</v>
      </c>
      <c r="D12" s="718">
        <v>4488</v>
      </c>
      <c r="E12" s="719">
        <v>4488</v>
      </c>
      <c r="F12" s="719">
        <v>207175</v>
      </c>
      <c r="G12" s="720">
        <f>SUM(H12:O12)</f>
        <v>207175</v>
      </c>
      <c r="H12" s="719">
        <v>57396</v>
      </c>
      <c r="I12" s="719">
        <v>1931</v>
      </c>
      <c r="J12" s="719">
        <v>124599</v>
      </c>
      <c r="K12" s="719">
        <v>7440</v>
      </c>
      <c r="L12" s="719">
        <v>10707</v>
      </c>
      <c r="M12" s="719">
        <v>5102</v>
      </c>
      <c r="N12" s="719">
        <v>0</v>
      </c>
      <c r="O12" s="721">
        <v>0</v>
      </c>
    </row>
    <row r="13" spans="1:15" ht="25.5" customHeight="1">
      <c r="A13" s="1408"/>
      <c r="B13" s="1408"/>
      <c r="C13" s="463" t="s">
        <v>4646</v>
      </c>
      <c r="D13" s="718">
        <v>4488</v>
      </c>
      <c r="E13" s="719">
        <v>4488</v>
      </c>
      <c r="F13" s="719">
        <v>207175</v>
      </c>
      <c r="G13" s="720">
        <f>SUM(H13:O13)</f>
        <v>207175</v>
      </c>
      <c r="H13" s="719">
        <v>57396</v>
      </c>
      <c r="I13" s="719">
        <v>1931</v>
      </c>
      <c r="J13" s="719">
        <v>124599</v>
      </c>
      <c r="K13" s="719">
        <v>7440</v>
      </c>
      <c r="L13" s="719">
        <v>10707</v>
      </c>
      <c r="M13" s="719">
        <v>5102</v>
      </c>
      <c r="N13" s="719">
        <v>0</v>
      </c>
      <c r="O13" s="721">
        <v>0</v>
      </c>
    </row>
    <row r="14" spans="1:15" ht="24.75" customHeight="1">
      <c r="A14" s="1407">
        <v>2</v>
      </c>
      <c r="B14" s="1407" t="s">
        <v>5492</v>
      </c>
      <c r="C14" s="717" t="s">
        <v>5491</v>
      </c>
      <c r="D14" s="718">
        <v>373</v>
      </c>
      <c r="E14" s="719">
        <v>373</v>
      </c>
      <c r="F14" s="719">
        <v>7454</v>
      </c>
      <c r="G14" s="720">
        <f>SUM(H14:O14)</f>
        <v>7454</v>
      </c>
      <c r="H14" s="719">
        <v>0</v>
      </c>
      <c r="I14" s="719">
        <v>0</v>
      </c>
      <c r="J14" s="719">
        <v>7454</v>
      </c>
      <c r="K14" s="719">
        <v>0</v>
      </c>
      <c r="L14" s="719">
        <v>0</v>
      </c>
      <c r="M14" s="719">
        <v>0</v>
      </c>
      <c r="N14" s="719">
        <v>0</v>
      </c>
      <c r="O14" s="721">
        <v>0</v>
      </c>
    </row>
    <row r="15" spans="1:15" ht="33.75" customHeight="1">
      <c r="A15" s="1408"/>
      <c r="B15" s="1408"/>
      <c r="C15" s="463" t="s">
        <v>4646</v>
      </c>
      <c r="D15" s="718">
        <v>373</v>
      </c>
      <c r="E15" s="719">
        <v>373</v>
      </c>
      <c r="F15" s="719">
        <v>7454</v>
      </c>
      <c r="G15" s="720">
        <f>SUM(H15:O15)</f>
        <v>7454</v>
      </c>
      <c r="H15" s="719">
        <v>0</v>
      </c>
      <c r="I15" s="719">
        <v>0</v>
      </c>
      <c r="J15" s="719">
        <v>7454</v>
      </c>
      <c r="K15" s="719">
        <v>0</v>
      </c>
      <c r="L15" s="719">
        <v>0</v>
      </c>
      <c r="M15" s="719">
        <v>0</v>
      </c>
      <c r="N15" s="719">
        <v>0</v>
      </c>
      <c r="O15" s="721">
        <v>0</v>
      </c>
    </row>
    <row r="16" spans="1:15" ht="18" customHeight="1">
      <c r="A16" s="1405">
        <v>3</v>
      </c>
      <c r="B16" s="1405" t="s">
        <v>3</v>
      </c>
      <c r="C16" s="717" t="s">
        <v>5491</v>
      </c>
      <c r="D16" s="722">
        <f t="shared" ref="D16:F17" si="0">SUM(D12+D14)</f>
        <v>4861</v>
      </c>
      <c r="E16" s="723">
        <f t="shared" si="0"/>
        <v>4861</v>
      </c>
      <c r="F16" s="723">
        <f t="shared" si="0"/>
        <v>214629</v>
      </c>
      <c r="G16" s="723">
        <f>SUM(H16:O16)</f>
        <v>214629</v>
      </c>
      <c r="H16" s="723">
        <f t="shared" ref="H16:O17" si="1">SUM(H12+H14)</f>
        <v>57396</v>
      </c>
      <c r="I16" s="723">
        <f t="shared" si="1"/>
        <v>1931</v>
      </c>
      <c r="J16" s="723">
        <f t="shared" si="1"/>
        <v>132053</v>
      </c>
      <c r="K16" s="723">
        <f t="shared" si="1"/>
        <v>7440</v>
      </c>
      <c r="L16" s="723">
        <f t="shared" si="1"/>
        <v>10707</v>
      </c>
      <c r="M16" s="723">
        <f t="shared" si="1"/>
        <v>5102</v>
      </c>
      <c r="N16" s="723">
        <f t="shared" si="1"/>
        <v>0</v>
      </c>
      <c r="O16" s="724">
        <f t="shared" si="1"/>
        <v>0</v>
      </c>
    </row>
    <row r="17" spans="1:15" ht="27" customHeight="1">
      <c r="A17" s="1405"/>
      <c r="B17" s="1405"/>
      <c r="C17" s="483" t="s">
        <v>4646</v>
      </c>
      <c r="D17" s="722">
        <f t="shared" si="0"/>
        <v>4861</v>
      </c>
      <c r="E17" s="725">
        <f t="shared" si="0"/>
        <v>4861</v>
      </c>
      <c r="F17" s="723">
        <f t="shared" si="0"/>
        <v>214629</v>
      </c>
      <c r="G17" s="725">
        <f>SUM(G13+G15)</f>
        <v>214629</v>
      </c>
      <c r="H17" s="723">
        <f t="shared" si="1"/>
        <v>57396</v>
      </c>
      <c r="I17" s="723">
        <f t="shared" si="1"/>
        <v>1931</v>
      </c>
      <c r="J17" s="723">
        <f t="shared" si="1"/>
        <v>132053</v>
      </c>
      <c r="K17" s="723">
        <f t="shared" si="1"/>
        <v>7440</v>
      </c>
      <c r="L17" s="723">
        <f t="shared" si="1"/>
        <v>10707</v>
      </c>
      <c r="M17" s="723">
        <f t="shared" si="1"/>
        <v>5102</v>
      </c>
      <c r="N17" s="723">
        <f t="shared" si="1"/>
        <v>0</v>
      </c>
      <c r="O17" s="723">
        <f t="shared" si="1"/>
        <v>0</v>
      </c>
    </row>
    <row r="18" spans="1:15">
      <c r="A18" s="3" t="s">
        <v>5493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17">
    <mergeCell ref="A4:O4"/>
    <mergeCell ref="A5:O5"/>
    <mergeCell ref="A7:A10"/>
    <mergeCell ref="B7:C10"/>
    <mergeCell ref="D7:E9"/>
    <mergeCell ref="F7:O7"/>
    <mergeCell ref="F8:F10"/>
    <mergeCell ref="G8:O8"/>
    <mergeCell ref="G9:G10"/>
    <mergeCell ref="O9:O10"/>
    <mergeCell ref="A16:A17"/>
    <mergeCell ref="B16:B17"/>
    <mergeCell ref="B11:C11"/>
    <mergeCell ref="A12:A13"/>
    <mergeCell ref="B12:B13"/>
    <mergeCell ref="A14:A15"/>
    <mergeCell ref="B14:B1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6"/>
  <sheetViews>
    <sheetView topLeftCell="A4" workbookViewId="0">
      <selection activeCell="M11" sqref="M11"/>
    </sheetView>
  </sheetViews>
  <sheetFormatPr defaultRowHeight="12.75"/>
  <cols>
    <col min="1" max="2" width="9.140625" style="728"/>
    <col min="3" max="3" width="31.140625" style="728" customWidth="1"/>
    <col min="4" max="4" width="9.140625" style="728"/>
    <col min="5" max="5" width="13.85546875" style="728" customWidth="1"/>
    <col min="6" max="6" width="9.140625" style="728"/>
    <col min="7" max="7" width="15.140625" style="728" customWidth="1"/>
    <col min="8" max="16384" width="9.140625" style="728"/>
  </cols>
  <sheetData>
    <row r="1" spans="1:9">
      <c r="A1" s="727" t="s">
        <v>5472</v>
      </c>
      <c r="B1" s="727"/>
      <c r="C1" s="727"/>
      <c r="D1" s="727"/>
      <c r="E1" s="727"/>
    </row>
    <row r="2" spans="1:9">
      <c r="A2" s="727" t="s">
        <v>4634</v>
      </c>
      <c r="B2" s="727"/>
      <c r="C2" s="727"/>
      <c r="D2" s="727"/>
      <c r="E2" s="727"/>
    </row>
    <row r="3" spans="1:9">
      <c r="A3" s="727"/>
      <c r="B3" s="727"/>
      <c r="C3" s="1432" t="s">
        <v>4609</v>
      </c>
      <c r="D3" s="1433"/>
      <c r="E3" s="727"/>
    </row>
    <row r="4" spans="1:9" ht="14.25">
      <c r="A4" s="727" t="s">
        <v>5494</v>
      </c>
      <c r="B4" s="727"/>
      <c r="C4" s="727"/>
      <c r="D4" s="729" t="s">
        <v>5495</v>
      </c>
      <c r="E4" s="729" t="s">
        <v>5495</v>
      </c>
    </row>
    <row r="5" spans="1:9" ht="13.5" thickBot="1">
      <c r="F5" s="730"/>
      <c r="G5" s="730"/>
    </row>
    <row r="6" spans="1:9" ht="13.5" thickBot="1">
      <c r="A6" s="731"/>
      <c r="B6" s="732"/>
      <c r="C6" s="733"/>
      <c r="D6" s="1434" t="s">
        <v>5496</v>
      </c>
      <c r="E6" s="1435"/>
      <c r="F6" s="1434" t="s">
        <v>5497</v>
      </c>
      <c r="G6" s="1435"/>
      <c r="H6" s="1436" t="s">
        <v>5498</v>
      </c>
      <c r="I6" s="1437"/>
    </row>
    <row r="7" spans="1:9" ht="32.25" thickBot="1">
      <c r="A7" s="734" t="s">
        <v>6</v>
      </c>
      <c r="B7" s="735" t="s">
        <v>5499</v>
      </c>
      <c r="C7" s="736" t="s">
        <v>5500</v>
      </c>
      <c r="D7" s="737" t="s">
        <v>4645</v>
      </c>
      <c r="E7" s="483" t="s">
        <v>4646</v>
      </c>
      <c r="F7" s="737" t="s">
        <v>4645</v>
      </c>
      <c r="G7" s="483" t="s">
        <v>4646</v>
      </c>
      <c r="H7" s="737" t="s">
        <v>4645</v>
      </c>
      <c r="I7" s="738" t="s">
        <v>4646</v>
      </c>
    </row>
    <row r="8" spans="1:9">
      <c r="A8" s="739">
        <v>0</v>
      </c>
      <c r="B8" s="740"/>
      <c r="C8" s="740"/>
      <c r="D8" s="741"/>
      <c r="E8" s="741"/>
      <c r="F8" s="741"/>
      <c r="G8" s="742"/>
      <c r="H8" s="740"/>
      <c r="I8" s="740"/>
    </row>
    <row r="9" spans="1:9">
      <c r="A9" s="743">
        <v>1</v>
      </c>
      <c r="B9" s="744">
        <v>1005</v>
      </c>
      <c r="C9" s="745" t="s">
        <v>5501</v>
      </c>
      <c r="D9" s="746">
        <v>3605</v>
      </c>
      <c r="E9" s="746">
        <v>3605</v>
      </c>
      <c r="F9" s="746"/>
      <c r="G9" s="747">
        <v>0</v>
      </c>
      <c r="H9" s="748">
        <f t="shared" ref="H9:I30" si="0">D9+F9</f>
        <v>3605</v>
      </c>
      <c r="I9" s="748">
        <f t="shared" si="0"/>
        <v>3605</v>
      </c>
    </row>
    <row r="10" spans="1:9">
      <c r="A10" s="749">
        <v>2</v>
      </c>
      <c r="B10" s="744">
        <v>1005</v>
      </c>
      <c r="C10" s="745" t="s">
        <v>5502</v>
      </c>
      <c r="D10" s="750">
        <v>3928</v>
      </c>
      <c r="E10" s="750">
        <v>3928</v>
      </c>
      <c r="F10" s="746"/>
      <c r="G10" s="747">
        <v>0</v>
      </c>
      <c r="H10" s="748">
        <f t="shared" si="0"/>
        <v>3928</v>
      </c>
      <c r="I10" s="748">
        <f t="shared" si="0"/>
        <v>3928</v>
      </c>
    </row>
    <row r="11" spans="1:9">
      <c r="A11" s="743">
        <v>3</v>
      </c>
      <c r="B11" s="745">
        <v>1005</v>
      </c>
      <c r="C11" s="745" t="s">
        <v>5503</v>
      </c>
      <c r="D11" s="750">
        <v>2648</v>
      </c>
      <c r="E11" s="750">
        <v>2648</v>
      </c>
      <c r="F11" s="746"/>
      <c r="G11" s="747">
        <v>0</v>
      </c>
      <c r="H11" s="748">
        <f t="shared" si="0"/>
        <v>2648</v>
      </c>
      <c r="I11" s="748">
        <f t="shared" si="0"/>
        <v>2648</v>
      </c>
    </row>
    <row r="12" spans="1:9">
      <c r="A12" s="749">
        <v>4</v>
      </c>
      <c r="B12" s="745">
        <v>1005</v>
      </c>
      <c r="C12" s="745" t="s">
        <v>5504</v>
      </c>
      <c r="D12" s="750">
        <v>1484</v>
      </c>
      <c r="E12" s="750">
        <v>1484</v>
      </c>
      <c r="F12" s="746"/>
      <c r="G12" s="747">
        <v>0</v>
      </c>
      <c r="H12" s="748">
        <f t="shared" si="0"/>
        <v>1484</v>
      </c>
      <c r="I12" s="748">
        <f t="shared" si="0"/>
        <v>1484</v>
      </c>
    </row>
    <row r="13" spans="1:9">
      <c r="A13" s="743">
        <v>5</v>
      </c>
      <c r="B13" s="745">
        <v>1005</v>
      </c>
      <c r="C13" s="745" t="s">
        <v>5505</v>
      </c>
      <c r="D13" s="750">
        <v>8728</v>
      </c>
      <c r="E13" s="750">
        <v>8728</v>
      </c>
      <c r="F13" s="746"/>
      <c r="G13" s="747">
        <v>0</v>
      </c>
      <c r="H13" s="748">
        <f t="shared" si="0"/>
        <v>8728</v>
      </c>
      <c r="I13" s="748">
        <f t="shared" si="0"/>
        <v>8728</v>
      </c>
    </row>
    <row r="14" spans="1:9">
      <c r="A14" s="749">
        <v>6</v>
      </c>
      <c r="B14" s="745">
        <v>1005</v>
      </c>
      <c r="C14" s="745" t="s">
        <v>5506</v>
      </c>
      <c r="D14" s="750">
        <v>1752</v>
      </c>
      <c r="E14" s="750">
        <v>1752</v>
      </c>
      <c r="F14" s="746"/>
      <c r="G14" s="747">
        <v>0</v>
      </c>
      <c r="H14" s="748">
        <f t="shared" si="0"/>
        <v>1752</v>
      </c>
      <c r="I14" s="748">
        <f t="shared" si="0"/>
        <v>1752</v>
      </c>
    </row>
    <row r="15" spans="1:9">
      <c r="A15" s="743">
        <v>7</v>
      </c>
      <c r="B15" s="745">
        <v>1005</v>
      </c>
      <c r="C15" s="745" t="s">
        <v>5507</v>
      </c>
      <c r="D15" s="750">
        <v>2650</v>
      </c>
      <c r="E15" s="750">
        <v>2650</v>
      </c>
      <c r="F15" s="746"/>
      <c r="G15" s="747">
        <v>0</v>
      </c>
      <c r="H15" s="748">
        <f t="shared" si="0"/>
        <v>2650</v>
      </c>
      <c r="I15" s="748">
        <f t="shared" si="0"/>
        <v>2650</v>
      </c>
    </row>
    <row r="16" spans="1:9">
      <c r="A16" s="749">
        <v>8</v>
      </c>
      <c r="B16" s="745">
        <v>1005</v>
      </c>
      <c r="C16" s="745" t="s">
        <v>5508</v>
      </c>
      <c r="D16" s="750">
        <v>2170</v>
      </c>
      <c r="E16" s="750">
        <v>2170</v>
      </c>
      <c r="F16" s="746"/>
      <c r="G16" s="747">
        <v>0</v>
      </c>
      <c r="H16" s="748">
        <f t="shared" si="0"/>
        <v>2170</v>
      </c>
      <c r="I16" s="748">
        <f t="shared" si="0"/>
        <v>2170</v>
      </c>
    </row>
    <row r="17" spans="1:9">
      <c r="A17" s="743">
        <v>9</v>
      </c>
      <c r="B17" s="745">
        <v>1005</v>
      </c>
      <c r="C17" s="745" t="s">
        <v>5509</v>
      </c>
      <c r="D17" s="750">
        <v>1739</v>
      </c>
      <c r="E17" s="750">
        <v>1739</v>
      </c>
      <c r="F17" s="746"/>
      <c r="G17" s="747">
        <v>0</v>
      </c>
      <c r="H17" s="748">
        <f t="shared" si="0"/>
        <v>1739</v>
      </c>
      <c r="I17" s="748">
        <f t="shared" si="0"/>
        <v>1739</v>
      </c>
    </row>
    <row r="18" spans="1:9">
      <c r="A18" s="749">
        <v>10</v>
      </c>
      <c r="B18" s="745">
        <v>1005</v>
      </c>
      <c r="C18" s="745" t="s">
        <v>5510</v>
      </c>
      <c r="D18" s="750">
        <v>2053</v>
      </c>
      <c r="E18" s="750">
        <v>2053</v>
      </c>
      <c r="F18" s="746"/>
      <c r="G18" s="747">
        <v>0</v>
      </c>
      <c r="H18" s="748">
        <f t="shared" si="0"/>
        <v>2053</v>
      </c>
      <c r="I18" s="748">
        <f t="shared" si="0"/>
        <v>2053</v>
      </c>
    </row>
    <row r="19" spans="1:9">
      <c r="A19" s="749">
        <v>11</v>
      </c>
      <c r="B19" s="745">
        <v>1005</v>
      </c>
      <c r="C19" s="745" t="s">
        <v>5511</v>
      </c>
      <c r="D19" s="750">
        <v>5262</v>
      </c>
      <c r="E19" s="750">
        <v>5262</v>
      </c>
      <c r="F19" s="746"/>
      <c r="G19" s="747">
        <v>0</v>
      </c>
      <c r="H19" s="748">
        <f t="shared" si="0"/>
        <v>5262</v>
      </c>
      <c r="I19" s="748">
        <f t="shared" si="0"/>
        <v>5262</v>
      </c>
    </row>
    <row r="20" spans="1:9">
      <c r="A20" s="743">
        <v>12</v>
      </c>
      <c r="B20" s="745">
        <v>1005</v>
      </c>
      <c r="C20" s="751" t="s">
        <v>5512</v>
      </c>
      <c r="D20" s="750">
        <v>13139</v>
      </c>
      <c r="E20" s="750">
        <v>13139</v>
      </c>
      <c r="F20" s="746"/>
      <c r="G20" s="747">
        <v>0</v>
      </c>
      <c r="H20" s="748">
        <f t="shared" si="0"/>
        <v>13139</v>
      </c>
      <c r="I20" s="748">
        <f t="shared" si="0"/>
        <v>13139</v>
      </c>
    </row>
    <row r="21" spans="1:9">
      <c r="A21" s="749">
        <v>13</v>
      </c>
      <c r="B21" s="745">
        <v>1005</v>
      </c>
      <c r="C21" s="745" t="s">
        <v>5513</v>
      </c>
      <c r="D21" s="752">
        <v>5944</v>
      </c>
      <c r="E21" s="752">
        <v>5944</v>
      </c>
      <c r="F21" s="746"/>
      <c r="G21" s="747">
        <v>0</v>
      </c>
      <c r="H21" s="748">
        <f t="shared" si="0"/>
        <v>5944</v>
      </c>
      <c r="I21" s="748">
        <f t="shared" si="0"/>
        <v>5944</v>
      </c>
    </row>
    <row r="22" spans="1:9">
      <c r="A22" s="743">
        <v>14</v>
      </c>
      <c r="B22" s="745">
        <v>1005</v>
      </c>
      <c r="C22" s="745" t="s">
        <v>5514</v>
      </c>
      <c r="D22" s="750">
        <v>931</v>
      </c>
      <c r="E22" s="750">
        <v>931</v>
      </c>
      <c r="F22" s="746"/>
      <c r="G22" s="747">
        <v>0</v>
      </c>
      <c r="H22" s="748">
        <f t="shared" si="0"/>
        <v>931</v>
      </c>
      <c r="I22" s="748">
        <f t="shared" si="0"/>
        <v>931</v>
      </c>
    </row>
    <row r="23" spans="1:9">
      <c r="A23" s="753">
        <v>15</v>
      </c>
      <c r="B23" s="745">
        <v>1005</v>
      </c>
      <c r="C23" s="754" t="s">
        <v>5515</v>
      </c>
      <c r="D23" s="750">
        <v>28</v>
      </c>
      <c r="E23" s="750">
        <v>28</v>
      </c>
      <c r="F23" s="746"/>
      <c r="G23" s="747">
        <v>0</v>
      </c>
      <c r="H23" s="748">
        <f t="shared" si="0"/>
        <v>28</v>
      </c>
      <c r="I23" s="748">
        <f t="shared" si="0"/>
        <v>28</v>
      </c>
    </row>
    <row r="24" spans="1:9">
      <c r="A24" s="753">
        <v>16</v>
      </c>
      <c r="B24" s="745">
        <v>1005</v>
      </c>
      <c r="C24" s="754" t="s">
        <v>5516</v>
      </c>
      <c r="D24" s="755">
        <v>0</v>
      </c>
      <c r="E24" s="755">
        <v>0</v>
      </c>
      <c r="F24" s="746"/>
      <c r="G24" s="747">
        <v>0</v>
      </c>
      <c r="H24" s="748">
        <f t="shared" si="0"/>
        <v>0</v>
      </c>
      <c r="I24" s="748">
        <f t="shared" si="0"/>
        <v>0</v>
      </c>
    </row>
    <row r="25" spans="1:9">
      <c r="A25" s="753">
        <v>17</v>
      </c>
      <c r="B25" s="745">
        <v>1005</v>
      </c>
      <c r="C25" s="754" t="s">
        <v>5517</v>
      </c>
      <c r="D25" s="750">
        <v>0</v>
      </c>
      <c r="E25" s="750">
        <v>0</v>
      </c>
      <c r="F25" s="746"/>
      <c r="G25" s="747">
        <v>0</v>
      </c>
      <c r="H25" s="748">
        <f t="shared" si="0"/>
        <v>0</v>
      </c>
      <c r="I25" s="748">
        <f t="shared" si="0"/>
        <v>0</v>
      </c>
    </row>
    <row r="26" spans="1:9">
      <c r="A26" s="753">
        <v>18</v>
      </c>
      <c r="B26" s="745">
        <v>1005</v>
      </c>
      <c r="C26" s="754" t="s">
        <v>5518</v>
      </c>
      <c r="D26" s="752">
        <v>0</v>
      </c>
      <c r="E26" s="752">
        <v>0</v>
      </c>
      <c r="F26" s="746"/>
      <c r="G26" s="747">
        <v>0</v>
      </c>
      <c r="H26" s="748">
        <f t="shared" si="0"/>
        <v>0</v>
      </c>
      <c r="I26" s="748">
        <f t="shared" si="0"/>
        <v>0</v>
      </c>
    </row>
    <row r="27" spans="1:9">
      <c r="A27" s="753">
        <v>19</v>
      </c>
      <c r="B27" s="745">
        <v>1005</v>
      </c>
      <c r="C27" s="754" t="s">
        <v>2519</v>
      </c>
      <c r="D27" s="752">
        <v>1346</v>
      </c>
      <c r="E27" s="752">
        <v>1346</v>
      </c>
      <c r="F27" s="746"/>
      <c r="G27" s="747">
        <v>0</v>
      </c>
      <c r="H27" s="748">
        <f t="shared" si="0"/>
        <v>1346</v>
      </c>
      <c r="I27" s="748">
        <f t="shared" si="0"/>
        <v>1346</v>
      </c>
    </row>
    <row r="28" spans="1:9">
      <c r="A28" s="753">
        <v>20</v>
      </c>
      <c r="B28" s="745">
        <v>1005</v>
      </c>
      <c r="C28" s="754" t="s">
        <v>2600</v>
      </c>
      <c r="D28" s="752">
        <v>0</v>
      </c>
      <c r="E28" s="752">
        <v>0</v>
      </c>
      <c r="F28" s="746"/>
      <c r="G28" s="747">
        <v>0</v>
      </c>
      <c r="H28" s="748">
        <f t="shared" si="0"/>
        <v>0</v>
      </c>
      <c r="I28" s="748">
        <f t="shared" si="0"/>
        <v>0</v>
      </c>
    </row>
    <row r="29" spans="1:9">
      <c r="A29" s="753">
        <v>21</v>
      </c>
      <c r="B29" s="745">
        <v>1005</v>
      </c>
      <c r="C29" s="754" t="s">
        <v>5519</v>
      </c>
      <c r="D29" s="752">
        <v>860</v>
      </c>
      <c r="E29" s="752">
        <v>860</v>
      </c>
      <c r="F29" s="746"/>
      <c r="G29" s="747">
        <v>0</v>
      </c>
      <c r="H29" s="748">
        <f t="shared" si="0"/>
        <v>860</v>
      </c>
      <c r="I29" s="748">
        <f t="shared" si="0"/>
        <v>860</v>
      </c>
    </row>
    <row r="30" spans="1:9" ht="13.5" thickBot="1">
      <c r="A30" s="753">
        <v>22</v>
      </c>
      <c r="B30" s="745"/>
      <c r="C30" s="754" t="s">
        <v>195</v>
      </c>
      <c r="D30" s="752">
        <v>1840</v>
      </c>
      <c r="E30" s="752">
        <v>1840</v>
      </c>
      <c r="F30" s="756"/>
      <c r="G30" s="757">
        <v>0</v>
      </c>
      <c r="H30" s="758">
        <f t="shared" si="0"/>
        <v>1840</v>
      </c>
      <c r="I30" s="758">
        <f t="shared" si="0"/>
        <v>1840</v>
      </c>
    </row>
    <row r="31" spans="1:9" ht="13.5" thickBot="1">
      <c r="A31" s="759"/>
      <c r="B31" s="760"/>
      <c r="C31" s="761" t="s">
        <v>3</v>
      </c>
      <c r="D31" s="762">
        <f t="shared" ref="D31:I31" si="1">SUM(D9:D30)</f>
        <v>60107</v>
      </c>
      <c r="E31" s="762">
        <f t="shared" si="1"/>
        <v>60107</v>
      </c>
      <c r="F31" s="763">
        <f t="shared" si="1"/>
        <v>0</v>
      </c>
      <c r="G31" s="764">
        <f t="shared" si="1"/>
        <v>0</v>
      </c>
      <c r="H31" s="765">
        <f t="shared" si="1"/>
        <v>60107</v>
      </c>
      <c r="I31" s="766">
        <f t="shared" si="1"/>
        <v>60107</v>
      </c>
    </row>
    <row r="32" spans="1:9">
      <c r="I32" s="727"/>
    </row>
    <row r="33" spans="8:9">
      <c r="I33" s="730"/>
    </row>
    <row r="35" spans="8:9">
      <c r="I35" s="730"/>
    </row>
    <row r="36" spans="8:9">
      <c r="H36" s="730"/>
    </row>
  </sheetData>
  <mergeCells count="4">
    <mergeCell ref="C3:D3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M23" sqref="M23"/>
    </sheetView>
  </sheetViews>
  <sheetFormatPr defaultRowHeight="12.75"/>
  <cols>
    <col min="1" max="1" width="9.140625" style="728"/>
    <col min="2" max="2" width="7.5703125" style="728" customWidth="1"/>
    <col min="3" max="3" width="34.28515625" style="728" customWidth="1"/>
    <col min="4" max="16384" width="9.140625" style="728"/>
  </cols>
  <sheetData>
    <row r="1" spans="1:9">
      <c r="A1" s="727" t="s">
        <v>5472</v>
      </c>
      <c r="B1" s="727"/>
      <c r="C1" s="727"/>
      <c r="D1" s="727"/>
      <c r="E1" s="727"/>
    </row>
    <row r="2" spans="1:9">
      <c r="A2" s="727" t="s">
        <v>4634</v>
      </c>
      <c r="B2" s="727"/>
      <c r="C2" s="727"/>
      <c r="D2" s="727"/>
      <c r="E2" s="727"/>
    </row>
    <row r="3" spans="1:9">
      <c r="A3" s="1432" t="s">
        <v>4609</v>
      </c>
      <c r="B3" s="1433"/>
      <c r="C3" s="727"/>
      <c r="D3" s="727"/>
      <c r="E3" s="727"/>
    </row>
    <row r="4" spans="1:9" ht="14.25">
      <c r="A4" s="727" t="s">
        <v>5494</v>
      </c>
      <c r="B4" s="727"/>
      <c r="C4" s="727"/>
      <c r="D4" s="729" t="s">
        <v>5535</v>
      </c>
      <c r="E4" s="729" t="s">
        <v>5535</v>
      </c>
    </row>
    <row r="5" spans="1:9" ht="13.5" thickBot="1">
      <c r="F5" s="730"/>
      <c r="G5" s="730"/>
    </row>
    <row r="6" spans="1:9">
      <c r="A6" s="731"/>
      <c r="B6" s="732"/>
      <c r="C6" s="733"/>
      <c r="D6" s="1438" t="s">
        <v>5496</v>
      </c>
      <c r="E6" s="1438"/>
      <c r="F6" s="1438" t="s">
        <v>5497</v>
      </c>
      <c r="G6" s="1438"/>
      <c r="H6" s="1438" t="s">
        <v>5498</v>
      </c>
      <c r="I6" s="1438"/>
    </row>
    <row r="7" spans="1:9" ht="32.25" thickBot="1">
      <c r="A7" s="734" t="s">
        <v>6</v>
      </c>
      <c r="B7" s="735" t="s">
        <v>5499</v>
      </c>
      <c r="C7" s="791" t="s">
        <v>5500</v>
      </c>
      <c r="D7" s="792" t="s">
        <v>4645</v>
      </c>
      <c r="E7" s="483" t="s">
        <v>4646</v>
      </c>
      <c r="F7" s="792" t="s">
        <v>4645</v>
      </c>
      <c r="G7" s="483" t="s">
        <v>4646</v>
      </c>
      <c r="H7" s="792" t="s">
        <v>4645</v>
      </c>
      <c r="I7" s="483" t="s">
        <v>4646</v>
      </c>
    </row>
    <row r="8" spans="1:9">
      <c r="A8" s="739"/>
      <c r="B8" s="740"/>
      <c r="C8" s="793"/>
      <c r="D8" s="794"/>
      <c r="E8" s="794"/>
      <c r="F8" s="795"/>
      <c r="G8" s="795"/>
      <c r="H8" s="794"/>
      <c r="I8" s="794"/>
    </row>
    <row r="9" spans="1:9">
      <c r="A9" s="743">
        <v>1</v>
      </c>
      <c r="B9" s="744">
        <v>1005</v>
      </c>
      <c r="C9" s="796" t="s">
        <v>5501</v>
      </c>
      <c r="D9" s="797">
        <v>5910</v>
      </c>
      <c r="E9" s="797">
        <v>5910</v>
      </c>
      <c r="F9" s="797">
        <v>822</v>
      </c>
      <c r="G9" s="797">
        <v>822</v>
      </c>
      <c r="H9" s="748">
        <f t="shared" ref="H9:I30" si="0">D9+F9</f>
        <v>6732</v>
      </c>
      <c r="I9" s="748">
        <f t="shared" si="0"/>
        <v>6732</v>
      </c>
    </row>
    <row r="10" spans="1:9">
      <c r="A10" s="749">
        <v>2</v>
      </c>
      <c r="B10" s="744">
        <v>1005</v>
      </c>
      <c r="C10" s="796" t="s">
        <v>5502</v>
      </c>
      <c r="D10" s="797">
        <v>1664</v>
      </c>
      <c r="E10" s="797">
        <v>1664</v>
      </c>
      <c r="F10" s="797">
        <v>7992</v>
      </c>
      <c r="G10" s="797">
        <v>7992</v>
      </c>
      <c r="H10" s="748">
        <f t="shared" si="0"/>
        <v>9656</v>
      </c>
      <c r="I10" s="748">
        <f t="shared" si="0"/>
        <v>9656</v>
      </c>
    </row>
    <row r="11" spans="1:9">
      <c r="A11" s="743">
        <v>3</v>
      </c>
      <c r="B11" s="745">
        <v>1005</v>
      </c>
      <c r="C11" s="796" t="s">
        <v>5503</v>
      </c>
      <c r="D11" s="797">
        <v>4679</v>
      </c>
      <c r="E11" s="797">
        <v>4679</v>
      </c>
      <c r="F11" s="797">
        <v>0</v>
      </c>
      <c r="G11" s="797">
        <v>0</v>
      </c>
      <c r="H11" s="748">
        <f t="shared" si="0"/>
        <v>4679</v>
      </c>
      <c r="I11" s="748">
        <f t="shared" si="0"/>
        <v>4679</v>
      </c>
    </row>
    <row r="12" spans="1:9">
      <c r="A12" s="749">
        <v>4</v>
      </c>
      <c r="B12" s="745">
        <v>1005</v>
      </c>
      <c r="C12" s="796" t="s">
        <v>5504</v>
      </c>
      <c r="D12" s="797">
        <v>1538</v>
      </c>
      <c r="E12" s="797">
        <v>1538</v>
      </c>
      <c r="F12" s="797">
        <v>364</v>
      </c>
      <c r="G12" s="797">
        <v>364</v>
      </c>
      <c r="H12" s="748">
        <f t="shared" si="0"/>
        <v>1902</v>
      </c>
      <c r="I12" s="748">
        <f t="shared" si="0"/>
        <v>1902</v>
      </c>
    </row>
    <row r="13" spans="1:9">
      <c r="A13" s="743">
        <v>5</v>
      </c>
      <c r="B13" s="745">
        <v>1005</v>
      </c>
      <c r="C13" s="796" t="s">
        <v>5505</v>
      </c>
      <c r="D13" s="797">
        <v>26855</v>
      </c>
      <c r="E13" s="797">
        <v>26855</v>
      </c>
      <c r="F13" s="797">
        <v>1923</v>
      </c>
      <c r="G13" s="797">
        <v>1923</v>
      </c>
      <c r="H13" s="748">
        <f t="shared" si="0"/>
        <v>28778</v>
      </c>
      <c r="I13" s="748">
        <f t="shared" si="0"/>
        <v>28778</v>
      </c>
    </row>
    <row r="14" spans="1:9">
      <c r="A14" s="749">
        <v>6</v>
      </c>
      <c r="B14" s="745">
        <v>1005</v>
      </c>
      <c r="C14" s="796" t="s">
        <v>5506</v>
      </c>
      <c r="D14" s="797">
        <v>2341</v>
      </c>
      <c r="E14" s="797">
        <v>2341</v>
      </c>
      <c r="F14" s="797">
        <v>1113</v>
      </c>
      <c r="G14" s="797">
        <v>1113</v>
      </c>
      <c r="H14" s="748">
        <f t="shared" si="0"/>
        <v>3454</v>
      </c>
      <c r="I14" s="748">
        <f t="shared" si="0"/>
        <v>3454</v>
      </c>
    </row>
    <row r="15" spans="1:9">
      <c r="A15" s="743">
        <v>7</v>
      </c>
      <c r="B15" s="745">
        <v>1005</v>
      </c>
      <c r="C15" s="796" t="s">
        <v>5507</v>
      </c>
      <c r="D15" s="797">
        <v>4911</v>
      </c>
      <c r="E15" s="797">
        <v>4911</v>
      </c>
      <c r="F15" s="797">
        <v>3540</v>
      </c>
      <c r="G15" s="797">
        <v>3540</v>
      </c>
      <c r="H15" s="748">
        <f t="shared" si="0"/>
        <v>8451</v>
      </c>
      <c r="I15" s="748">
        <f t="shared" si="0"/>
        <v>8451</v>
      </c>
    </row>
    <row r="16" spans="1:9">
      <c r="A16" s="749">
        <v>8</v>
      </c>
      <c r="B16" s="745">
        <v>1005</v>
      </c>
      <c r="C16" s="796" t="s">
        <v>5508</v>
      </c>
      <c r="D16" s="797">
        <v>238</v>
      </c>
      <c r="E16" s="797">
        <v>238</v>
      </c>
      <c r="F16" s="797">
        <v>208</v>
      </c>
      <c r="G16" s="797">
        <v>208</v>
      </c>
      <c r="H16" s="748">
        <f t="shared" si="0"/>
        <v>446</v>
      </c>
      <c r="I16" s="748">
        <f t="shared" si="0"/>
        <v>446</v>
      </c>
    </row>
    <row r="17" spans="1:9">
      <c r="A17" s="743">
        <v>9</v>
      </c>
      <c r="B17" s="745">
        <v>1005</v>
      </c>
      <c r="C17" s="796" t="s">
        <v>5536</v>
      </c>
      <c r="D17" s="797">
        <v>1454</v>
      </c>
      <c r="E17" s="797">
        <v>1454</v>
      </c>
      <c r="F17" s="797">
        <v>1052</v>
      </c>
      <c r="G17" s="797">
        <v>1052</v>
      </c>
      <c r="H17" s="748">
        <f t="shared" si="0"/>
        <v>2506</v>
      </c>
      <c r="I17" s="748">
        <f t="shared" si="0"/>
        <v>2506</v>
      </c>
    </row>
    <row r="18" spans="1:9">
      <c r="A18" s="749">
        <v>10</v>
      </c>
      <c r="B18" s="745">
        <v>1005</v>
      </c>
      <c r="C18" s="796" t="s">
        <v>5537</v>
      </c>
      <c r="D18" s="797">
        <v>418</v>
      </c>
      <c r="E18" s="797">
        <v>418</v>
      </c>
      <c r="F18" s="797">
        <v>0</v>
      </c>
      <c r="G18" s="797">
        <v>0</v>
      </c>
      <c r="H18" s="748">
        <f t="shared" si="0"/>
        <v>418</v>
      </c>
      <c r="I18" s="748">
        <f t="shared" si="0"/>
        <v>418</v>
      </c>
    </row>
    <row r="19" spans="1:9">
      <c r="A19" s="749">
        <v>11</v>
      </c>
      <c r="B19" s="745">
        <v>1005</v>
      </c>
      <c r="C19" s="796" t="s">
        <v>5511</v>
      </c>
      <c r="D19" s="797">
        <v>4775</v>
      </c>
      <c r="E19" s="797">
        <v>4775</v>
      </c>
      <c r="F19" s="797">
        <v>5843</v>
      </c>
      <c r="G19" s="797">
        <v>5843</v>
      </c>
      <c r="H19" s="748">
        <f t="shared" si="0"/>
        <v>10618</v>
      </c>
      <c r="I19" s="748">
        <f t="shared" si="0"/>
        <v>10618</v>
      </c>
    </row>
    <row r="20" spans="1:9">
      <c r="A20" s="743">
        <v>12</v>
      </c>
      <c r="B20" s="745">
        <v>1005</v>
      </c>
      <c r="C20" s="798" t="s">
        <v>5512</v>
      </c>
      <c r="D20" s="797">
        <v>21651</v>
      </c>
      <c r="E20" s="797">
        <v>21651</v>
      </c>
      <c r="F20" s="797">
        <v>2340</v>
      </c>
      <c r="G20" s="797">
        <v>2340</v>
      </c>
      <c r="H20" s="748">
        <f t="shared" si="0"/>
        <v>23991</v>
      </c>
      <c r="I20" s="748">
        <f t="shared" si="0"/>
        <v>23991</v>
      </c>
    </row>
    <row r="21" spans="1:9">
      <c r="A21" s="749">
        <v>13</v>
      </c>
      <c r="B21" s="745">
        <v>1005</v>
      </c>
      <c r="C21" s="796" t="s">
        <v>5513</v>
      </c>
      <c r="D21" s="797">
        <v>211</v>
      </c>
      <c r="E21" s="797">
        <v>211</v>
      </c>
      <c r="F21" s="797">
        <v>0</v>
      </c>
      <c r="G21" s="797">
        <v>0</v>
      </c>
      <c r="H21" s="748">
        <f t="shared" si="0"/>
        <v>211</v>
      </c>
      <c r="I21" s="748">
        <f t="shared" si="0"/>
        <v>211</v>
      </c>
    </row>
    <row r="22" spans="1:9">
      <c r="A22" s="743">
        <v>14</v>
      </c>
      <c r="B22" s="745">
        <v>1005</v>
      </c>
      <c r="C22" s="796" t="s">
        <v>5514</v>
      </c>
      <c r="D22" s="797">
        <v>208</v>
      </c>
      <c r="E22" s="797">
        <v>208</v>
      </c>
      <c r="F22" s="797">
        <v>628</v>
      </c>
      <c r="G22" s="797">
        <v>628</v>
      </c>
      <c r="H22" s="748">
        <f t="shared" si="0"/>
        <v>836</v>
      </c>
      <c r="I22" s="748">
        <f t="shared" si="0"/>
        <v>836</v>
      </c>
    </row>
    <row r="23" spans="1:9">
      <c r="A23" s="753">
        <v>15</v>
      </c>
      <c r="B23" s="745">
        <v>1005</v>
      </c>
      <c r="C23" s="799" t="s">
        <v>5516</v>
      </c>
      <c r="D23" s="797">
        <v>0</v>
      </c>
      <c r="E23" s="797">
        <v>0</v>
      </c>
      <c r="F23" s="794">
        <v>68259</v>
      </c>
      <c r="G23" s="794">
        <v>68259</v>
      </c>
      <c r="H23" s="748">
        <f t="shared" si="0"/>
        <v>68259</v>
      </c>
      <c r="I23" s="748">
        <f t="shared" si="0"/>
        <v>68259</v>
      </c>
    </row>
    <row r="24" spans="1:9">
      <c r="A24" s="753">
        <v>16</v>
      </c>
      <c r="B24" s="745">
        <v>1005</v>
      </c>
      <c r="C24" s="799" t="s">
        <v>5517</v>
      </c>
      <c r="D24" s="797">
        <v>0</v>
      </c>
      <c r="E24" s="797">
        <v>0</v>
      </c>
      <c r="F24" s="797">
        <v>0</v>
      </c>
      <c r="G24" s="797">
        <v>0</v>
      </c>
      <c r="H24" s="748">
        <f t="shared" si="0"/>
        <v>0</v>
      </c>
      <c r="I24" s="748">
        <f t="shared" si="0"/>
        <v>0</v>
      </c>
    </row>
    <row r="25" spans="1:9">
      <c r="A25" s="753">
        <v>17</v>
      </c>
      <c r="B25" s="745">
        <v>1005</v>
      </c>
      <c r="C25" s="799" t="s">
        <v>5538</v>
      </c>
      <c r="D25" s="232">
        <v>0</v>
      </c>
      <c r="E25" s="232">
        <v>0</v>
      </c>
      <c r="F25" s="797">
        <v>0</v>
      </c>
      <c r="G25" s="797">
        <v>0</v>
      </c>
      <c r="H25" s="748">
        <f t="shared" si="0"/>
        <v>0</v>
      </c>
      <c r="I25" s="748">
        <f t="shared" si="0"/>
        <v>0</v>
      </c>
    </row>
    <row r="26" spans="1:9">
      <c r="A26" s="753">
        <v>18</v>
      </c>
      <c r="B26" s="745">
        <v>1005</v>
      </c>
      <c r="C26" s="799" t="s">
        <v>2519</v>
      </c>
      <c r="D26" s="797">
        <v>0</v>
      </c>
      <c r="E26" s="797">
        <v>0</v>
      </c>
      <c r="F26" s="797">
        <v>0</v>
      </c>
      <c r="G26" s="797">
        <v>0</v>
      </c>
      <c r="H26" s="748">
        <f t="shared" si="0"/>
        <v>0</v>
      </c>
      <c r="I26" s="748">
        <f t="shared" si="0"/>
        <v>0</v>
      </c>
    </row>
    <row r="27" spans="1:9">
      <c r="A27" s="753">
        <v>19</v>
      </c>
      <c r="B27" s="745">
        <v>1005</v>
      </c>
      <c r="C27" s="799" t="s">
        <v>2600</v>
      </c>
      <c r="D27" s="794">
        <v>2379</v>
      </c>
      <c r="E27" s="794">
        <v>2379</v>
      </c>
      <c r="F27" s="794">
        <v>2</v>
      </c>
      <c r="G27" s="794">
        <v>2</v>
      </c>
      <c r="H27" s="748">
        <f t="shared" si="0"/>
        <v>2381</v>
      </c>
      <c r="I27" s="748">
        <f t="shared" si="0"/>
        <v>2381</v>
      </c>
    </row>
    <row r="28" spans="1:9">
      <c r="A28" s="753">
        <v>20</v>
      </c>
      <c r="B28" s="745">
        <v>1005</v>
      </c>
      <c r="C28" s="799" t="s">
        <v>5519</v>
      </c>
      <c r="D28" s="797">
        <v>0</v>
      </c>
      <c r="E28" s="797">
        <v>0</v>
      </c>
      <c r="F28" s="797">
        <v>0</v>
      </c>
      <c r="G28" s="797">
        <v>0</v>
      </c>
      <c r="H28" s="748">
        <f t="shared" si="0"/>
        <v>0</v>
      </c>
      <c r="I28" s="748">
        <f t="shared" si="0"/>
        <v>0</v>
      </c>
    </row>
    <row r="29" spans="1:9">
      <c r="A29" s="753">
        <v>21</v>
      </c>
      <c r="B29" s="745">
        <v>1005</v>
      </c>
      <c r="C29" s="799" t="s">
        <v>195</v>
      </c>
      <c r="D29" s="797">
        <v>3905</v>
      </c>
      <c r="E29" s="797">
        <v>3905</v>
      </c>
      <c r="F29" s="797">
        <v>0</v>
      </c>
      <c r="G29" s="797">
        <v>0</v>
      </c>
      <c r="H29" s="748">
        <f t="shared" si="0"/>
        <v>3905</v>
      </c>
      <c r="I29" s="748">
        <f t="shared" si="0"/>
        <v>3905</v>
      </c>
    </row>
    <row r="30" spans="1:9" ht="13.5" thickBot="1">
      <c r="A30" s="753">
        <v>21</v>
      </c>
      <c r="B30" s="745">
        <v>1005</v>
      </c>
      <c r="C30" s="799" t="s">
        <v>5539</v>
      </c>
      <c r="D30" s="800">
        <v>0</v>
      </c>
      <c r="E30" s="800">
        <v>0</v>
      </c>
      <c r="F30" s="797">
        <v>0</v>
      </c>
      <c r="G30" s="797">
        <v>0</v>
      </c>
      <c r="H30" s="748">
        <f t="shared" si="0"/>
        <v>0</v>
      </c>
      <c r="I30" s="748">
        <f t="shared" si="0"/>
        <v>0</v>
      </c>
    </row>
    <row r="31" spans="1:9" ht="13.5" thickBot="1">
      <c r="A31" s="759"/>
      <c r="B31" s="801"/>
      <c r="C31" s="802" t="s">
        <v>3</v>
      </c>
      <c r="D31" s="803">
        <f t="shared" ref="D31:I31" si="1">SUM(D9:D30)</f>
        <v>83137</v>
      </c>
      <c r="E31" s="803">
        <f t="shared" si="1"/>
        <v>83137</v>
      </c>
      <c r="F31" s="748">
        <f t="shared" si="1"/>
        <v>94086</v>
      </c>
      <c r="G31" s="748">
        <f t="shared" si="1"/>
        <v>94086</v>
      </c>
      <c r="H31" s="803">
        <f t="shared" si="1"/>
        <v>177223</v>
      </c>
      <c r="I31" s="803">
        <f t="shared" si="1"/>
        <v>177223</v>
      </c>
    </row>
    <row r="32" spans="1:9">
      <c r="I32" s="727"/>
    </row>
    <row r="33" spans="8:9">
      <c r="I33" s="730"/>
    </row>
    <row r="35" spans="8:9">
      <c r="I35" s="730"/>
    </row>
    <row r="36" spans="8:9">
      <c r="H36" s="730"/>
    </row>
  </sheetData>
  <mergeCells count="4">
    <mergeCell ref="A3:B3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selection activeCell="I8" sqref="I8"/>
    </sheetView>
  </sheetViews>
  <sheetFormatPr defaultRowHeight="12.75"/>
  <cols>
    <col min="1" max="2" width="9.140625" style="767"/>
    <col min="3" max="3" width="30.140625" style="767" customWidth="1"/>
    <col min="4" max="4" width="12.7109375" style="767" customWidth="1"/>
    <col min="5" max="16384" width="9.140625" style="767"/>
  </cols>
  <sheetData>
    <row r="1" spans="1:26" ht="15.75">
      <c r="A1" s="371"/>
      <c r="B1" s="372" t="s">
        <v>156</v>
      </c>
      <c r="C1" s="225" t="s">
        <v>1788</v>
      </c>
      <c r="D1" s="226"/>
      <c r="E1" s="226"/>
      <c r="V1" s="371"/>
      <c r="W1" s="372" t="s">
        <v>156</v>
      </c>
      <c r="X1" s="225" t="s">
        <v>1788</v>
      </c>
      <c r="Y1" s="226"/>
      <c r="Z1" s="226"/>
    </row>
    <row r="2" spans="1:26" ht="15">
      <c r="A2" s="371"/>
      <c r="B2" s="372" t="s">
        <v>157</v>
      </c>
      <c r="C2" s="768">
        <v>6113079</v>
      </c>
      <c r="D2" s="228"/>
      <c r="E2" s="228"/>
      <c r="V2" s="371"/>
      <c r="W2" s="372" t="s">
        <v>157</v>
      </c>
      <c r="X2" s="227">
        <v>6113079</v>
      </c>
      <c r="Y2" s="228"/>
      <c r="Z2" s="228"/>
    </row>
    <row r="3" spans="1:26">
      <c r="A3" s="371"/>
      <c r="B3" s="372"/>
      <c r="C3" s="769" t="s">
        <v>5729</v>
      </c>
      <c r="D3" s="228"/>
      <c r="E3" s="228"/>
      <c r="V3" s="371"/>
      <c r="W3" s="372"/>
      <c r="X3" s="1439" t="s">
        <v>5540</v>
      </c>
      <c r="Y3" s="1440"/>
      <c r="Z3" s="228"/>
    </row>
    <row r="4" spans="1:26" ht="15">
      <c r="A4" s="371"/>
      <c r="B4" s="372" t="s">
        <v>4584</v>
      </c>
      <c r="C4" s="770" t="s">
        <v>5520</v>
      </c>
      <c r="D4" s="441"/>
      <c r="E4" s="441"/>
      <c r="V4" s="371"/>
      <c r="W4" s="372" t="s">
        <v>4584</v>
      </c>
      <c r="X4" s="376" t="s">
        <v>5541</v>
      </c>
      <c r="Y4" s="441"/>
      <c r="Z4" s="441"/>
    </row>
    <row r="5" spans="1:26">
      <c r="A5" s="771"/>
      <c r="B5" s="772"/>
      <c r="C5" s="773"/>
      <c r="V5" s="771"/>
      <c r="W5" s="772"/>
      <c r="X5" s="773"/>
    </row>
    <row r="6" spans="1:26" s="6" customFormat="1" ht="32.25" thickBot="1">
      <c r="A6" s="774" t="s">
        <v>5521</v>
      </c>
      <c r="B6" s="775" t="s">
        <v>5499</v>
      </c>
      <c r="C6" s="775" t="s">
        <v>5500</v>
      </c>
      <c r="D6" s="804" t="s">
        <v>5730</v>
      </c>
      <c r="E6" s="792" t="s">
        <v>5544</v>
      </c>
      <c r="F6" s="805"/>
      <c r="G6" s="552"/>
      <c r="V6" s="774" t="s">
        <v>5521</v>
      </c>
      <c r="W6" s="775" t="s">
        <v>5499</v>
      </c>
      <c r="X6" s="775" t="s">
        <v>5500</v>
      </c>
      <c r="Y6" s="776" t="s">
        <v>5542</v>
      </c>
      <c r="Z6" s="483" t="s">
        <v>4646</v>
      </c>
    </row>
    <row r="7" spans="1:26" s="6" customFormat="1" ht="86.25" customHeight="1" thickTop="1">
      <c r="A7" s="778" t="s">
        <v>5522</v>
      </c>
      <c r="B7" s="779">
        <v>250104</v>
      </c>
      <c r="C7" s="780" t="s">
        <v>5523</v>
      </c>
      <c r="D7" s="781">
        <v>4</v>
      </c>
      <c r="E7" s="781">
        <v>4</v>
      </c>
      <c r="V7" s="778" t="s">
        <v>5522</v>
      </c>
      <c r="W7" s="779" t="s">
        <v>1822</v>
      </c>
      <c r="X7" s="780" t="s">
        <v>2137</v>
      </c>
      <c r="Y7" s="781">
        <v>934</v>
      </c>
      <c r="Z7" s="781">
        <v>934</v>
      </c>
    </row>
    <row r="8" spans="1:26" s="6" customFormat="1" ht="109.5" customHeight="1">
      <c r="A8" s="778" t="s">
        <v>5524</v>
      </c>
      <c r="B8" s="782">
        <v>250106</v>
      </c>
      <c r="C8" s="783" t="s">
        <v>5525</v>
      </c>
      <c r="D8" s="781">
        <v>1</v>
      </c>
      <c r="E8" s="781">
        <v>1</v>
      </c>
      <c r="V8" s="778" t="s">
        <v>5524</v>
      </c>
      <c r="W8" s="782" t="s">
        <v>1824</v>
      </c>
      <c r="X8" s="783" t="s">
        <v>5543</v>
      </c>
      <c r="Y8" s="781">
        <v>2501</v>
      </c>
      <c r="Z8" s="781">
        <v>2501</v>
      </c>
    </row>
    <row r="9" spans="1:26" s="6" customFormat="1" ht="108" customHeight="1">
      <c r="A9" s="778" t="s">
        <v>5526</v>
      </c>
      <c r="B9" s="782">
        <v>250107</v>
      </c>
      <c r="C9" s="783" t="s">
        <v>5527</v>
      </c>
      <c r="D9" s="781">
        <v>12</v>
      </c>
      <c r="E9" s="781">
        <v>12</v>
      </c>
      <c r="V9" s="778" t="s">
        <v>5526</v>
      </c>
      <c r="W9" s="782"/>
      <c r="X9" s="783"/>
      <c r="Y9" s="781"/>
      <c r="Z9" s="781"/>
    </row>
    <row r="10" spans="1:26" s="6" customFormat="1" ht="45" customHeight="1">
      <c r="A10" s="778" t="s">
        <v>5528</v>
      </c>
      <c r="B10" s="782">
        <v>250108</v>
      </c>
      <c r="C10" s="783" t="s">
        <v>5529</v>
      </c>
      <c r="D10" s="781">
        <v>4</v>
      </c>
      <c r="E10" s="781">
        <v>4</v>
      </c>
      <c r="V10" s="778" t="s">
        <v>5528</v>
      </c>
      <c r="W10" s="782"/>
      <c r="X10" s="783"/>
      <c r="Y10" s="781"/>
      <c r="Z10" s="781"/>
    </row>
    <row r="11" spans="1:26" s="6" customFormat="1" ht="31.5">
      <c r="A11" s="778" t="s">
        <v>5530</v>
      </c>
      <c r="B11" s="782">
        <v>250112</v>
      </c>
      <c r="C11" s="783" t="s">
        <v>5531</v>
      </c>
      <c r="D11" s="781">
        <v>12</v>
      </c>
      <c r="E11" s="781">
        <v>12</v>
      </c>
      <c r="V11" s="778" t="s">
        <v>5530</v>
      </c>
      <c r="W11" s="782"/>
      <c r="X11" s="783"/>
      <c r="Y11" s="781"/>
      <c r="Z11" s="781"/>
    </row>
    <row r="12" spans="1:26" s="6" customFormat="1" ht="33" customHeight="1">
      <c r="A12" s="778" t="s">
        <v>5532</v>
      </c>
      <c r="B12" s="782">
        <v>250115</v>
      </c>
      <c r="C12" s="783" t="s">
        <v>5533</v>
      </c>
      <c r="D12" s="781">
        <v>4</v>
      </c>
      <c r="E12" s="781">
        <v>4</v>
      </c>
      <c r="V12" s="778" t="s">
        <v>5532</v>
      </c>
      <c r="W12" s="782"/>
      <c r="X12" s="783"/>
      <c r="Y12" s="781"/>
      <c r="Z12" s="781"/>
    </row>
    <row r="13" spans="1:26" s="6" customFormat="1" ht="15">
      <c r="A13" s="784"/>
      <c r="B13" s="777"/>
      <c r="C13" s="777"/>
      <c r="D13" s="324"/>
      <c r="E13" s="324"/>
      <c r="V13" s="784"/>
      <c r="W13" s="777"/>
      <c r="X13" s="777"/>
      <c r="Y13" s="324"/>
      <c r="Z13" s="324"/>
    </row>
    <row r="14" spans="1:26" s="24" customFormat="1" ht="13.5" thickBot="1">
      <c r="A14" s="785" t="s">
        <v>5534</v>
      </c>
      <c r="B14" s="786"/>
      <c r="C14" s="787"/>
      <c r="D14" s="788">
        <f>SUM(D7:D13)</f>
        <v>37</v>
      </c>
      <c r="E14" s="788">
        <f>SUM(E7:E13)</f>
        <v>37</v>
      </c>
      <c r="V14" s="785" t="s">
        <v>5534</v>
      </c>
      <c r="W14" s="786"/>
      <c r="X14" s="787"/>
      <c r="Y14" s="788">
        <f>SUM(Y7:Y13)</f>
        <v>3435</v>
      </c>
      <c r="Z14" s="788">
        <f>SUM(Z7:Z13)</f>
        <v>3435</v>
      </c>
    </row>
    <row r="15" spans="1:26">
      <c r="A15" s="789"/>
      <c r="B15" s="789"/>
      <c r="C15" s="789"/>
      <c r="D15" s="789"/>
      <c r="E15" s="789"/>
    </row>
    <row r="16" spans="1:26">
      <c r="A16" s="789"/>
      <c r="B16" s="789"/>
      <c r="C16" s="789"/>
      <c r="D16" s="789"/>
      <c r="E16" s="789"/>
    </row>
    <row r="17" spans="1:5" ht="15.75">
      <c r="A17" s="789"/>
      <c r="B17" s="789"/>
      <c r="C17" s="790"/>
      <c r="D17" s="789"/>
      <c r="E17" s="789"/>
    </row>
  </sheetData>
  <mergeCells count="1">
    <mergeCell ref="X3:Y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Q7" sqref="Q7"/>
    </sheetView>
  </sheetViews>
  <sheetFormatPr defaultRowHeight="12.75"/>
  <cols>
    <col min="1" max="3" width="9.140625" style="767"/>
    <col min="4" max="4" width="24.28515625" style="767" customWidth="1"/>
    <col min="5" max="16384" width="9.140625" style="767"/>
  </cols>
  <sheetData>
    <row r="1" spans="1:6" ht="15.75">
      <c r="B1" s="371"/>
      <c r="C1" s="372" t="s">
        <v>156</v>
      </c>
      <c r="D1" s="225" t="s">
        <v>1788</v>
      </c>
      <c r="E1" s="226"/>
      <c r="F1" s="226"/>
    </row>
    <row r="2" spans="1:6" ht="14.25">
      <c r="B2" s="371"/>
      <c r="C2" s="372" t="s">
        <v>157</v>
      </c>
      <c r="D2" s="227">
        <v>6113079</v>
      </c>
      <c r="E2" s="228"/>
      <c r="F2" s="228"/>
    </row>
    <row r="3" spans="1:6">
      <c r="B3" s="371"/>
      <c r="C3" s="372"/>
      <c r="D3" s="1439" t="s">
        <v>1789</v>
      </c>
      <c r="E3" s="1440"/>
      <c r="F3" s="228"/>
    </row>
    <row r="4" spans="1:6" ht="14.25">
      <c r="B4" s="371"/>
      <c r="C4" s="372" t="s">
        <v>4584</v>
      </c>
      <c r="D4" s="376" t="s">
        <v>5541</v>
      </c>
      <c r="E4" s="441"/>
      <c r="F4" s="441"/>
    </row>
    <row r="5" spans="1:6">
      <c r="B5" s="771"/>
      <c r="C5" s="772"/>
      <c r="D5" s="773"/>
    </row>
    <row r="6" spans="1:6" s="6" customFormat="1" ht="31.5">
      <c r="B6" s="809" t="s">
        <v>5521</v>
      </c>
      <c r="C6" s="596" t="s">
        <v>5499</v>
      </c>
      <c r="D6" s="596" t="s">
        <v>5500</v>
      </c>
      <c r="E6" s="792" t="s">
        <v>5542</v>
      </c>
      <c r="F6" s="792" t="s">
        <v>4646</v>
      </c>
    </row>
    <row r="7" spans="1:6" s="6" customFormat="1" ht="93.75" customHeight="1">
      <c r="B7" s="807" t="s">
        <v>5522</v>
      </c>
      <c r="C7" s="782" t="s">
        <v>1822</v>
      </c>
      <c r="D7" s="783" t="s">
        <v>2137</v>
      </c>
      <c r="E7" s="808">
        <v>934</v>
      </c>
      <c r="F7" s="808">
        <v>934</v>
      </c>
    </row>
    <row r="8" spans="1:6" s="6" customFormat="1" ht="58.5" customHeight="1">
      <c r="B8" s="778" t="s">
        <v>5524</v>
      </c>
      <c r="C8" s="782" t="s">
        <v>1824</v>
      </c>
      <c r="D8" s="783" t="s">
        <v>5543</v>
      </c>
      <c r="E8" s="781">
        <v>2501</v>
      </c>
      <c r="F8" s="781">
        <v>2501</v>
      </c>
    </row>
    <row r="9" spans="1:6" s="6" customFormat="1" ht="15.75">
      <c r="B9" s="778" t="s">
        <v>5526</v>
      </c>
      <c r="C9" s="782"/>
      <c r="D9" s="783"/>
      <c r="E9" s="781"/>
      <c r="F9" s="781"/>
    </row>
    <row r="10" spans="1:6" s="6" customFormat="1" ht="15.75">
      <c r="B10" s="778" t="s">
        <v>5528</v>
      </c>
      <c r="C10" s="782"/>
      <c r="D10" s="783"/>
      <c r="E10" s="781"/>
      <c r="F10" s="781"/>
    </row>
    <row r="11" spans="1:6" s="6" customFormat="1" ht="15.75">
      <c r="B11" s="778" t="s">
        <v>5530</v>
      </c>
      <c r="C11" s="782"/>
      <c r="D11" s="783"/>
      <c r="E11" s="781"/>
      <c r="F11" s="781"/>
    </row>
    <row r="12" spans="1:6" s="6" customFormat="1" ht="15.75">
      <c r="B12" s="778" t="s">
        <v>5532</v>
      </c>
      <c r="C12" s="782"/>
      <c r="D12" s="783"/>
      <c r="E12" s="781"/>
      <c r="F12" s="781"/>
    </row>
    <row r="13" spans="1:6" s="6" customFormat="1" ht="15">
      <c r="B13" s="784"/>
      <c r="C13" s="777"/>
      <c r="D13" s="777"/>
      <c r="E13" s="324"/>
      <c r="F13" s="324"/>
    </row>
    <row r="14" spans="1:6" s="24" customFormat="1" ht="13.5" thickBot="1">
      <c r="B14" s="785" t="s">
        <v>5534</v>
      </c>
      <c r="C14" s="786"/>
      <c r="D14" s="787"/>
      <c r="E14" s="788">
        <f>SUM(E7:E13)</f>
        <v>3435</v>
      </c>
      <c r="F14" s="788">
        <f>SUM(F7:F13)</f>
        <v>3435</v>
      </c>
    </row>
    <row r="15" spans="1:6">
      <c r="A15" s="789"/>
      <c r="B15" s="789"/>
      <c r="C15" s="789"/>
      <c r="D15" s="789"/>
      <c r="E15" s="789"/>
    </row>
    <row r="16" spans="1:6">
      <c r="A16" s="789"/>
      <c r="B16" s="789"/>
      <c r="C16" s="789"/>
      <c r="D16" s="789"/>
      <c r="E16" s="789"/>
    </row>
    <row r="17" spans="1:5" ht="15.75">
      <c r="A17" s="789"/>
      <c r="B17" s="789"/>
      <c r="C17" s="790"/>
      <c r="D17" s="789"/>
      <c r="E17" s="789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Implantati</vt:lpstr>
      <vt:lpstr>Sanitet.mat</vt:lpstr>
      <vt:lpstr>Reagensi</vt:lpstr>
      <vt:lpstr>Liste.čekanja</vt:lpstr>
      <vt:lpstr>fizikala medicina</vt:lpstr>
      <vt:lpstr>b.o.dani</vt:lpstr>
      <vt:lpstr>sanitet prevoz</vt:lpstr>
      <vt:lpstr>statistika</vt:lpstr>
      <vt:lpstr>dijetetika</vt:lpstr>
      <vt:lpstr>Sheet4</vt:lpstr>
      <vt:lpstr>Kadar.nem.!Print_Area</vt:lpstr>
      <vt:lpstr>'Kadar.zbirno '!Print_Area</vt:lpstr>
      <vt:lpstr>Krv!Print_Area</vt:lpstr>
      <vt:lpstr>Lekovi!Print_Area</vt:lpstr>
      <vt:lpstr>Liste.čekanja!Print_Area</vt:lpstr>
      <vt:lpstr>Neonatologija!Print_Area</vt:lpstr>
      <vt:lpstr>Reagensi!Print_Area</vt:lpstr>
      <vt:lpstr>Sanitet.mat!Print_Area</vt:lpstr>
      <vt:lpstr>usluge_prema_OS!Print_Area</vt:lpstr>
      <vt:lpstr>Implantati!Print_Titles</vt:lpstr>
      <vt:lpstr>Kadar.zaj.med.del.!Print_Titles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2025-01-23T08:25:29Z</cp:lastPrinted>
  <dcterms:created xsi:type="dcterms:W3CDTF">1998-03-25T08:50:17Z</dcterms:created>
  <dcterms:modified xsi:type="dcterms:W3CDTF">2025-01-23T08:29:24Z</dcterms:modified>
</cp:coreProperties>
</file>